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rodri\OneDrive\Área de Trabalho\"/>
    </mc:Choice>
  </mc:AlternateContent>
  <bookViews>
    <workbookView xWindow="0" yWindow="0" windowWidth="23040" windowHeight="8208"/>
  </bookViews>
  <sheets>
    <sheet name="PLANILHA DE ORÇAMENTO" sheetId="1" r:id="rId1"/>
  </sheets>
  <externalReferences>
    <externalReference r:id="rId2"/>
    <externalReference r:id="rId3"/>
  </externalReferences>
  <definedNames>
    <definedName name="_Fill" hidden="1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ACRE" hidden="1">#REF!</definedName>
    <definedName name="ademir" hidden="1">{#N/A,#N/A,FALSE,"Cronograma";#N/A,#N/A,FALSE,"Cronogr. 2"}</definedName>
    <definedName name="_xlnm.Print_Area" localSheetId="0">'PLANILHA DE ORÇAMENTO'!$B$1:$N$283</definedName>
    <definedName name="_xlnm.Database">#REF!</definedName>
    <definedName name="bosta" hidden="1">{#N/A,#N/A,FALSE,"Cronograma";#N/A,#N/A,FALSE,"Cronogr. 2"}</definedName>
    <definedName name="BRHJGOUUCG" hidden="1">#REF!</definedName>
    <definedName name="CA´L" hidden="1">{#N/A,#N/A,FALSE,"Cronograma";#N/A,#N/A,FALSE,"Cronogr. 2"}</definedName>
    <definedName name="CNNLIWNNYW" hidden="1">#REF!</definedName>
    <definedName name="cod_orc" localSheetId="0">'PLANILHA DE ORÇAMENTO'!$B:$B</definedName>
    <definedName name="CONCATENAR">CONCATENATE(#REF!," ",#REF!)</definedName>
    <definedName name="concorrentes" hidden="1">{#N/A,#N/A,FALSE,"Cronograma";#N/A,#N/A,FALSE,"Cronogr. 2"}</definedName>
    <definedName name="EGEFBMPJUH" hidden="1">#REF!</definedName>
    <definedName name="GEMVODUGLB" hidden="1">#REF!</definedName>
    <definedName name="HAQSZQJJXH" hidden="1">#REF!</definedName>
    <definedName name="HZCZQRBQEV" hidden="1">#REF!</definedName>
    <definedName name="IELZYZMUSY" hidden="1">#REF!</definedName>
    <definedName name="JBEDSDWDSA" hidden="1">#REF!</definedName>
    <definedName name="JQMVVHQZHQ" hidden="1">#REF!</definedName>
    <definedName name="JTZHIBNCBN" hidden="1">#REF!</definedName>
    <definedName name="JYKKXIZZCN" hidden="1">#REF!</definedName>
    <definedName name="KFGTVTGSZB" hidden="1">#REF!</definedName>
    <definedName name="KLWPNNJBRB" hidden="1">#REF!</definedName>
    <definedName name="M_1" localSheetId="0">'PLANILHA DE ORÇAMENTO'!#REF!</definedName>
    <definedName name="M_1">[2]INFANTIL!#REF!</definedName>
    <definedName name="M_10" localSheetId="0">'PLANILHA DE ORÇAMENTO'!#REF!</definedName>
    <definedName name="M_10">[2]INFANTIL!#REF!</definedName>
    <definedName name="M_11" localSheetId="0">'PLANILHA DE ORÇAMENTO'!#REF!</definedName>
    <definedName name="M_11">[2]INFANTIL!#REF!</definedName>
    <definedName name="M_12" localSheetId="0">'PLANILHA DE ORÇAMENTO'!#REF!</definedName>
    <definedName name="M_12">[2]INFANTIL!#REF!</definedName>
    <definedName name="M_2" localSheetId="0">'PLANILHA DE ORÇAMENTO'!#REF!</definedName>
    <definedName name="M_2">[2]INFANTIL!#REF!</definedName>
    <definedName name="M_3" localSheetId="0">'PLANILHA DE ORÇAMENTO'!#REF!</definedName>
    <definedName name="M_3">[2]INFANTIL!#REF!</definedName>
    <definedName name="M_4" localSheetId="0">'PLANILHA DE ORÇAMENTO'!#REF!</definedName>
    <definedName name="M_4">[2]INFANTIL!#REF!</definedName>
    <definedName name="M_5" localSheetId="0">'PLANILHA DE ORÇAMENTO'!#REF!</definedName>
    <definedName name="M_5">[2]INFANTIL!#REF!</definedName>
    <definedName name="M_6" localSheetId="0">'PLANILHA DE ORÇAMENTO'!#REF!</definedName>
    <definedName name="M_6">[2]INFANTIL!#REF!</definedName>
    <definedName name="M_7" localSheetId="0">'PLANILHA DE ORÇAMENTO'!#REF!</definedName>
    <definedName name="M_7">[2]INFANTIL!#REF!</definedName>
    <definedName name="M_8" localSheetId="0">'PLANILHA DE ORÇAMENTO'!#REF!</definedName>
    <definedName name="M_8">[2]INFANTIL!#REF!</definedName>
    <definedName name="M_9" localSheetId="0">'PLANILHA DE ORÇAMENTO'!#REF!</definedName>
    <definedName name="M_9">[2]INFANTIL!#REF!</definedName>
    <definedName name="MCRWXOVTHS" hidden="1">#REF!</definedName>
    <definedName name="mes1_perc" localSheetId="0">'PLANILHA DE ORÇAMENTO'!#REF!</definedName>
    <definedName name="mes1_perc">[2]INFANTIL!#REF!</definedName>
    <definedName name="mes2_perc" localSheetId="0">'PLANILHA DE ORÇAMENTO'!#REF!</definedName>
    <definedName name="mes2_perc">[2]INFANTIL!#REF!</definedName>
    <definedName name="mes3_perc" localSheetId="0">'PLANILHA DE ORÇAMENTO'!#REF!</definedName>
    <definedName name="mes3_perc">[2]INFANTIL!#REF!</definedName>
    <definedName name="mes4_perc" localSheetId="0">'PLANILHA DE ORÇAMENTO'!#REF!</definedName>
    <definedName name="mes4_perc">[2]INFANTIL!#REF!</definedName>
    <definedName name="mes5_perc" localSheetId="0">'PLANILHA DE ORÇAMENTO'!#REF!</definedName>
    <definedName name="mes5_perc">[2]INFANTIL!#REF!</definedName>
    <definedName name="mes6_perc" localSheetId="0">'PLANILHA DE ORÇAMENTO'!#REF!</definedName>
    <definedName name="mes6_perc">[2]INFANTIL!#REF!</definedName>
    <definedName name="NLXQXITZYY" hidden="1">#REF!</definedName>
    <definedName name="perc_orc" localSheetId="0">'PLANILHA DE ORÇAMENTO'!#REF!</definedName>
    <definedName name="perc_orc">[2]INFANTIL!#REF!</definedName>
    <definedName name="PKNTSHYCBD" hidden="1">#REF!</definedName>
    <definedName name="Popular" hidden="1">{#N/A,#N/A,FALSE,"Cronograma";#N/A,#N/A,FALSE,"Cronogr. 2"}</definedName>
    <definedName name="rio" hidden="1">{#N/A,#N/A,FALSE,"Cronograma";#N/A,#N/A,FALSE,"Cronogr. 2"}</definedName>
    <definedName name="RTDCURKAAC" hidden="1">#REF!</definedName>
    <definedName name="SINAPI_AC" hidden="1">#REF!</definedName>
    <definedName name="ss" hidden="1">{#N/A,#N/A,FALSE,"Cronograma";#N/A,#N/A,FALSE,"Cronogr. 2"}</definedName>
    <definedName name="subtotal_orc" localSheetId="0">'PLANILHA DE ORÇAMENTO'!#REF!</definedName>
    <definedName name="tipo_orc" localSheetId="0">'PLANILHA DE ORÇAMENTO'!$B:$B</definedName>
    <definedName name="_xlnm.Print_Titles" localSheetId="0">'PLANILHA DE ORÇAMENTO'!$1:$9</definedName>
    <definedName name="total_orc" localSheetId="0">'PLANILHA DE ORÇAMENTO'!$J:$J</definedName>
    <definedName name="TTBILMJNUT" hidden="1">#REF!</definedName>
    <definedName name="UKBALFKBBW" hidden="1">#REF!</definedName>
    <definedName name="VTYLRQEYAB" hidden="1">#REF!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ZGYLVHFASF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5" i="1" l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N39" i="1"/>
  <c r="N38" i="1"/>
  <c r="N31" i="1"/>
  <c r="N30" i="1"/>
  <c r="N23" i="1"/>
  <c r="N22" i="1"/>
  <c r="N15" i="1"/>
  <c r="N14" i="1"/>
  <c r="J257" i="1"/>
  <c r="N259" i="1"/>
  <c r="N260" i="1"/>
  <c r="N261" i="1"/>
  <c r="N262" i="1"/>
  <c r="N263" i="1"/>
  <c r="N258" i="1"/>
  <c r="N246" i="1"/>
  <c r="N247" i="1"/>
  <c r="N244" i="1" s="1"/>
  <c r="N248" i="1"/>
  <c r="N249" i="1"/>
  <c r="N250" i="1"/>
  <c r="N251" i="1"/>
  <c r="N252" i="1"/>
  <c r="N253" i="1"/>
  <c r="N254" i="1"/>
  <c r="N255" i="1"/>
  <c r="N245" i="1"/>
  <c r="N242" i="1"/>
  <c r="N241" i="1"/>
  <c r="N235" i="1"/>
  <c r="N236" i="1"/>
  <c r="N237" i="1"/>
  <c r="N238" i="1"/>
  <c r="N234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03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175" i="1"/>
  <c r="N168" i="1"/>
  <c r="N169" i="1"/>
  <c r="N170" i="1"/>
  <c r="N171" i="1"/>
  <c r="N172" i="1"/>
  <c r="N161" i="1"/>
  <c r="N162" i="1"/>
  <c r="N163" i="1"/>
  <c r="N164" i="1"/>
  <c r="N165" i="1"/>
  <c r="N166" i="1"/>
  <c r="N167" i="1"/>
  <c r="N160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34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05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51" i="1"/>
  <c r="N44" i="1"/>
  <c r="N45" i="1"/>
  <c r="N46" i="1"/>
  <c r="N47" i="1"/>
  <c r="N48" i="1"/>
  <c r="N43" i="1"/>
  <c r="N12" i="1"/>
  <c r="N13" i="1"/>
  <c r="N16" i="1"/>
  <c r="N17" i="1"/>
  <c r="N18" i="1"/>
  <c r="N19" i="1"/>
  <c r="N20" i="1"/>
  <c r="N21" i="1"/>
  <c r="N24" i="1"/>
  <c r="N25" i="1"/>
  <c r="N26" i="1"/>
  <c r="N27" i="1"/>
  <c r="N28" i="1"/>
  <c r="N29" i="1"/>
  <c r="N32" i="1"/>
  <c r="N33" i="1"/>
  <c r="N34" i="1"/>
  <c r="N35" i="1"/>
  <c r="N36" i="1"/>
  <c r="N37" i="1"/>
  <c r="N40" i="1"/>
  <c r="N11" i="1"/>
  <c r="N257" i="1" l="1"/>
  <c r="N240" i="1"/>
  <c r="N159" i="1"/>
  <c r="N133" i="1"/>
  <c r="N42" i="1"/>
  <c r="N50" i="1"/>
  <c r="N233" i="1"/>
  <c r="N174" i="1"/>
  <c r="N104" i="1"/>
  <c r="N202" i="1"/>
  <c r="N10" i="1"/>
  <c r="N267" i="1" l="1"/>
  <c r="N3" i="1" s="1"/>
  <c r="J263" i="1"/>
  <c r="J262" i="1"/>
  <c r="J261" i="1"/>
  <c r="J260" i="1"/>
  <c r="J259" i="1"/>
  <c r="J258" i="1"/>
  <c r="J255" i="1"/>
  <c r="I255" i="1"/>
  <c r="I254" i="1"/>
  <c r="J254" i="1" s="1"/>
  <c r="I253" i="1"/>
  <c r="J253" i="1" s="1"/>
  <c r="J252" i="1"/>
  <c r="I252" i="1"/>
  <c r="I251" i="1"/>
  <c r="J251" i="1" s="1"/>
  <c r="I250" i="1"/>
  <c r="J250" i="1" s="1"/>
  <c r="I249" i="1"/>
  <c r="J249" i="1" s="1"/>
  <c r="J248" i="1"/>
  <c r="I248" i="1"/>
  <c r="J247" i="1"/>
  <c r="I247" i="1"/>
  <c r="J246" i="1"/>
  <c r="I246" i="1"/>
  <c r="I245" i="1"/>
  <c r="J245" i="1" s="1"/>
  <c r="J242" i="1"/>
  <c r="I242" i="1"/>
  <c r="I241" i="1"/>
  <c r="J241" i="1" s="1"/>
  <c r="J238" i="1"/>
  <c r="I238" i="1"/>
  <c r="I237" i="1"/>
  <c r="J237" i="1" s="1"/>
  <c r="J236" i="1"/>
  <c r="I236" i="1"/>
  <c r="I235" i="1"/>
  <c r="J235" i="1" s="1"/>
  <c r="I234" i="1"/>
  <c r="J234" i="1" s="1"/>
  <c r="I231" i="1"/>
  <c r="J231" i="1" s="1"/>
  <c r="I230" i="1"/>
  <c r="J230" i="1" s="1"/>
  <c r="I229" i="1"/>
  <c r="J229" i="1" s="1"/>
  <c r="J228" i="1"/>
  <c r="I228" i="1"/>
  <c r="J227" i="1"/>
  <c r="I227" i="1"/>
  <c r="J226" i="1"/>
  <c r="I226" i="1"/>
  <c r="I225" i="1"/>
  <c r="J225" i="1" s="1"/>
  <c r="J224" i="1"/>
  <c r="I224" i="1"/>
  <c r="I223" i="1"/>
  <c r="J223" i="1" s="1"/>
  <c r="I222" i="1"/>
  <c r="J222" i="1" s="1"/>
  <c r="I221" i="1"/>
  <c r="J221" i="1" s="1"/>
  <c r="J220" i="1"/>
  <c r="I220" i="1"/>
  <c r="J219" i="1"/>
  <c r="I219" i="1"/>
  <c r="J218" i="1"/>
  <c r="I218" i="1"/>
  <c r="I217" i="1"/>
  <c r="J217" i="1" s="1"/>
  <c r="J216" i="1"/>
  <c r="I216" i="1"/>
  <c r="I215" i="1"/>
  <c r="J215" i="1" s="1"/>
  <c r="I214" i="1"/>
  <c r="J214" i="1" s="1"/>
  <c r="I213" i="1"/>
  <c r="J213" i="1" s="1"/>
  <c r="J212" i="1"/>
  <c r="I212" i="1"/>
  <c r="J211" i="1"/>
  <c r="I211" i="1"/>
  <c r="J210" i="1"/>
  <c r="I210" i="1"/>
  <c r="I209" i="1"/>
  <c r="J209" i="1" s="1"/>
  <c r="J208" i="1"/>
  <c r="I208" i="1"/>
  <c r="I207" i="1"/>
  <c r="J207" i="1" s="1"/>
  <c r="I206" i="1"/>
  <c r="J206" i="1" s="1"/>
  <c r="I205" i="1"/>
  <c r="J205" i="1" s="1"/>
  <c r="J204" i="1"/>
  <c r="I204" i="1"/>
  <c r="J203" i="1"/>
  <c r="I203" i="1"/>
  <c r="J200" i="1"/>
  <c r="I200" i="1"/>
  <c r="J199" i="1"/>
  <c r="I199" i="1"/>
  <c r="J198" i="1"/>
  <c r="I198" i="1"/>
  <c r="I197" i="1"/>
  <c r="J197" i="1" s="1"/>
  <c r="J196" i="1"/>
  <c r="I196" i="1"/>
  <c r="I195" i="1"/>
  <c r="J195" i="1" s="1"/>
  <c r="I194" i="1"/>
  <c r="J194" i="1" s="1"/>
  <c r="I193" i="1"/>
  <c r="J193" i="1" s="1"/>
  <c r="J192" i="1"/>
  <c r="I192" i="1"/>
  <c r="J191" i="1"/>
  <c r="I191" i="1"/>
  <c r="J190" i="1"/>
  <c r="I190" i="1"/>
  <c r="I189" i="1"/>
  <c r="J189" i="1" s="1"/>
  <c r="J188" i="1"/>
  <c r="I188" i="1"/>
  <c r="I187" i="1"/>
  <c r="J187" i="1" s="1"/>
  <c r="J186" i="1"/>
  <c r="I186" i="1"/>
  <c r="I185" i="1"/>
  <c r="J185" i="1" s="1"/>
  <c r="J184" i="1"/>
  <c r="I184" i="1"/>
  <c r="J183" i="1"/>
  <c r="I183" i="1"/>
  <c r="J182" i="1"/>
  <c r="I182" i="1"/>
  <c r="I181" i="1"/>
  <c r="J181" i="1" s="1"/>
  <c r="J180" i="1"/>
  <c r="I180" i="1"/>
  <c r="I179" i="1"/>
  <c r="J179" i="1" s="1"/>
  <c r="J178" i="1"/>
  <c r="I178" i="1"/>
  <c r="I177" i="1"/>
  <c r="J177" i="1" s="1"/>
  <c r="J176" i="1"/>
  <c r="I176" i="1"/>
  <c r="J175" i="1"/>
  <c r="I175" i="1"/>
  <c r="J172" i="1"/>
  <c r="I172" i="1"/>
  <c r="J171" i="1"/>
  <c r="I171" i="1"/>
  <c r="J170" i="1"/>
  <c r="I170" i="1"/>
  <c r="I169" i="1"/>
  <c r="J169" i="1" s="1"/>
  <c r="J168" i="1"/>
  <c r="I168" i="1"/>
  <c r="I167" i="1"/>
  <c r="J167" i="1" s="1"/>
  <c r="J166" i="1"/>
  <c r="I166" i="1"/>
  <c r="I165" i="1"/>
  <c r="J165" i="1" s="1"/>
  <c r="J164" i="1"/>
  <c r="I164" i="1"/>
  <c r="J163" i="1"/>
  <c r="I163" i="1"/>
  <c r="J162" i="1"/>
  <c r="I162" i="1"/>
  <c r="I161" i="1"/>
  <c r="J161" i="1" s="1"/>
  <c r="J160" i="1"/>
  <c r="I160" i="1"/>
  <c r="I157" i="1"/>
  <c r="J157" i="1" s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I102" i="1"/>
  <c r="J102" i="1" s="1"/>
  <c r="I101" i="1"/>
  <c r="J101" i="1" s="1"/>
  <c r="J100" i="1"/>
  <c r="I100" i="1"/>
  <c r="I99" i="1"/>
  <c r="J99" i="1" s="1"/>
  <c r="J98" i="1"/>
  <c r="I98" i="1"/>
  <c r="J97" i="1"/>
  <c r="I97" i="1"/>
  <c r="J96" i="1"/>
  <c r="I96" i="1"/>
  <c r="J95" i="1"/>
  <c r="I95" i="1"/>
  <c r="I94" i="1"/>
  <c r="J94" i="1" s="1"/>
  <c r="I93" i="1"/>
  <c r="J93" i="1" s="1"/>
  <c r="J92" i="1"/>
  <c r="I92" i="1"/>
  <c r="I91" i="1"/>
  <c r="J91" i="1" s="1"/>
  <c r="J90" i="1"/>
  <c r="I90" i="1"/>
  <c r="J89" i="1"/>
  <c r="I89" i="1"/>
  <c r="J88" i="1"/>
  <c r="I88" i="1"/>
  <c r="J87" i="1"/>
  <c r="I87" i="1"/>
  <c r="I86" i="1"/>
  <c r="J86" i="1" s="1"/>
  <c r="I85" i="1"/>
  <c r="J85" i="1" s="1"/>
  <c r="I84" i="1"/>
  <c r="J84" i="1" s="1"/>
  <c r="I83" i="1"/>
  <c r="J83" i="1" s="1"/>
  <c r="J82" i="1"/>
  <c r="I82" i="1"/>
  <c r="J81" i="1"/>
  <c r="I81" i="1"/>
  <c r="J80" i="1"/>
  <c r="I80" i="1"/>
  <c r="J79" i="1"/>
  <c r="I79" i="1"/>
  <c r="I78" i="1"/>
  <c r="J78" i="1" s="1"/>
  <c r="I77" i="1"/>
  <c r="J77" i="1" s="1"/>
  <c r="I76" i="1"/>
  <c r="J76" i="1" s="1"/>
  <c r="I75" i="1"/>
  <c r="J75" i="1" s="1"/>
  <c r="J74" i="1"/>
  <c r="I74" i="1"/>
  <c r="J73" i="1"/>
  <c r="I73" i="1"/>
  <c r="J72" i="1"/>
  <c r="I72" i="1"/>
  <c r="J71" i="1"/>
  <c r="I71" i="1"/>
  <c r="I70" i="1"/>
  <c r="J70" i="1" s="1"/>
  <c r="I69" i="1"/>
  <c r="J69" i="1" s="1"/>
  <c r="I68" i="1"/>
  <c r="J68" i="1" s="1"/>
  <c r="I67" i="1"/>
  <c r="J67" i="1" s="1"/>
  <c r="J66" i="1"/>
  <c r="I66" i="1"/>
  <c r="J65" i="1"/>
  <c r="I65" i="1"/>
  <c r="J64" i="1"/>
  <c r="I64" i="1"/>
  <c r="J63" i="1"/>
  <c r="I63" i="1"/>
  <c r="I62" i="1"/>
  <c r="J62" i="1" s="1"/>
  <c r="I61" i="1"/>
  <c r="J61" i="1" s="1"/>
  <c r="I60" i="1"/>
  <c r="J60" i="1" s="1"/>
  <c r="I59" i="1"/>
  <c r="J59" i="1" s="1"/>
  <c r="J58" i="1"/>
  <c r="I58" i="1"/>
  <c r="J57" i="1"/>
  <c r="I57" i="1"/>
  <c r="J56" i="1"/>
  <c r="I56" i="1"/>
  <c r="J55" i="1"/>
  <c r="I55" i="1"/>
  <c r="I54" i="1"/>
  <c r="J54" i="1" s="1"/>
  <c r="I53" i="1"/>
  <c r="J53" i="1" s="1"/>
  <c r="I52" i="1"/>
  <c r="J52" i="1" s="1"/>
  <c r="I51" i="1"/>
  <c r="J51" i="1" s="1"/>
  <c r="I48" i="1"/>
  <c r="J48" i="1" s="1"/>
  <c r="I47" i="1"/>
  <c r="J47" i="1" s="1"/>
  <c r="J46" i="1"/>
  <c r="I46" i="1"/>
  <c r="J45" i="1"/>
  <c r="I45" i="1"/>
  <c r="J44" i="1"/>
  <c r="I44" i="1"/>
  <c r="J43" i="1"/>
  <c r="I43" i="1"/>
  <c r="J40" i="1"/>
  <c r="I40" i="1"/>
  <c r="J39" i="1"/>
  <c r="I39" i="1"/>
  <c r="I38" i="1"/>
  <c r="J38" i="1" s="1"/>
  <c r="I37" i="1"/>
  <c r="J37" i="1" s="1"/>
  <c r="I36" i="1"/>
  <c r="J36" i="1" s="1"/>
  <c r="I35" i="1"/>
  <c r="J35" i="1" s="1"/>
  <c r="J34" i="1"/>
  <c r="I34" i="1"/>
  <c r="J33" i="1"/>
  <c r="I33" i="1"/>
  <c r="J32" i="1"/>
  <c r="I32" i="1"/>
  <c r="J31" i="1"/>
  <c r="I31" i="1"/>
  <c r="I30" i="1"/>
  <c r="J30" i="1" s="1"/>
  <c r="I29" i="1"/>
  <c r="J29" i="1" s="1"/>
  <c r="I28" i="1"/>
  <c r="J28" i="1" s="1"/>
  <c r="I27" i="1"/>
  <c r="J27" i="1" s="1"/>
  <c r="J26" i="1"/>
  <c r="I26" i="1"/>
  <c r="J25" i="1"/>
  <c r="I25" i="1"/>
  <c r="J24" i="1"/>
  <c r="I24" i="1"/>
  <c r="J23" i="1"/>
  <c r="I23" i="1"/>
  <c r="I22" i="1"/>
  <c r="J22" i="1" s="1"/>
  <c r="I21" i="1"/>
  <c r="J21" i="1" s="1"/>
  <c r="I20" i="1"/>
  <c r="J20" i="1" s="1"/>
  <c r="I19" i="1"/>
  <c r="J19" i="1" s="1"/>
  <c r="J18" i="1"/>
  <c r="I18" i="1"/>
  <c r="J17" i="1"/>
  <c r="I17" i="1"/>
  <c r="J16" i="1"/>
  <c r="I16" i="1"/>
  <c r="J15" i="1"/>
  <c r="I15" i="1"/>
  <c r="I14" i="1"/>
  <c r="J14" i="1" s="1"/>
  <c r="I13" i="1"/>
  <c r="J13" i="1" s="1"/>
  <c r="I12" i="1"/>
  <c r="J12" i="1" s="1"/>
  <c r="I11" i="1"/>
  <c r="J11" i="1" s="1"/>
  <c r="J6" i="1"/>
  <c r="J50" i="1" l="1"/>
  <c r="J233" i="1"/>
  <c r="J133" i="1"/>
  <c r="J10" i="1"/>
  <c r="J244" i="1"/>
  <c r="J174" i="1"/>
  <c r="J159" i="1"/>
  <c r="J104" i="1"/>
  <c r="J42" i="1"/>
  <c r="J240" i="1"/>
  <c r="J202" i="1"/>
  <c r="J267" i="1" l="1"/>
  <c r="K159" i="1" s="1"/>
  <c r="K257" i="1" l="1"/>
  <c r="K202" i="1"/>
  <c r="K233" i="1"/>
  <c r="K42" i="1"/>
  <c r="K50" i="1"/>
  <c r="K104" i="1"/>
  <c r="K267" i="1"/>
  <c r="K183" i="1"/>
  <c r="K175" i="1"/>
  <c r="K171" i="1"/>
  <c r="K163" i="1"/>
  <c r="K151" i="1"/>
  <c r="K143" i="1"/>
  <c r="K131" i="1"/>
  <c r="K123" i="1"/>
  <c r="K115" i="1"/>
  <c r="K107" i="1"/>
  <c r="K71" i="1"/>
  <c r="K63" i="1"/>
  <c r="K43" i="1"/>
  <c r="K15" i="1"/>
  <c r="K252" i="1"/>
  <c r="K236" i="1"/>
  <c r="K224" i="1"/>
  <c r="K216" i="1"/>
  <c r="K208" i="1"/>
  <c r="K196" i="1"/>
  <c r="K188" i="1"/>
  <c r="K180" i="1"/>
  <c r="K168" i="1"/>
  <c r="K160" i="1"/>
  <c r="K156" i="1"/>
  <c r="K148" i="1"/>
  <c r="K140" i="1"/>
  <c r="K128" i="1"/>
  <c r="K120" i="1"/>
  <c r="K112" i="1"/>
  <c r="K100" i="1"/>
  <c r="K92" i="1"/>
  <c r="K125" i="1"/>
  <c r="K117" i="1"/>
  <c r="K109" i="1"/>
  <c r="K97" i="1"/>
  <c r="J3" i="1"/>
  <c r="K135" i="1"/>
  <c r="K95" i="1"/>
  <c r="K87" i="1"/>
  <c r="K79" i="1"/>
  <c r="K55" i="1"/>
  <c r="K39" i="1"/>
  <c r="K31" i="1"/>
  <c r="K23" i="1"/>
  <c r="K130" i="1"/>
  <c r="K88" i="1"/>
  <c r="K166" i="1"/>
  <c r="K126" i="1"/>
  <c r="K186" i="1"/>
  <c r="K29" i="1"/>
  <c r="K40" i="1"/>
  <c r="K153" i="1"/>
  <c r="K106" i="1"/>
  <c r="K98" i="1"/>
  <c r="K192" i="1"/>
  <c r="K248" i="1"/>
  <c r="K57" i="1"/>
  <c r="K134" i="1"/>
  <c r="K178" i="1"/>
  <c r="K47" i="1"/>
  <c r="K53" i="1"/>
  <c r="K227" i="1"/>
  <c r="K58" i="1"/>
  <c r="K184" i="1"/>
  <c r="K75" i="1"/>
  <c r="K218" i="1"/>
  <c r="K189" i="1"/>
  <c r="K185" i="1"/>
  <c r="K46" i="1"/>
  <c r="K129" i="1"/>
  <c r="K229" i="1"/>
  <c r="K219" i="1"/>
  <c r="K105" i="1"/>
  <c r="K93" i="1"/>
  <c r="K203" i="1"/>
  <c r="K21" i="1"/>
  <c r="K111" i="1"/>
  <c r="K198" i="1"/>
  <c r="K16" i="1"/>
  <c r="K68" i="1"/>
  <c r="K193" i="1"/>
  <c r="K170" i="1"/>
  <c r="K245" i="1"/>
  <c r="K85" i="1"/>
  <c r="K250" i="1"/>
  <c r="K64" i="1"/>
  <c r="K195" i="1"/>
  <c r="K96" i="1"/>
  <c r="K237" i="1"/>
  <c r="K59" i="1"/>
  <c r="K228" i="1"/>
  <c r="K60" i="1"/>
  <c r="K136" i="1"/>
  <c r="K261" i="1"/>
  <c r="K225" i="1"/>
  <c r="K209" i="1"/>
  <c r="K110" i="1"/>
  <c r="K241" i="1"/>
  <c r="K35" i="1"/>
  <c r="K182" i="1"/>
  <c r="K20" i="1"/>
  <c r="K37" i="1"/>
  <c r="K116" i="1"/>
  <c r="K204" i="1"/>
  <c r="K22" i="1"/>
  <c r="K73" i="1"/>
  <c r="K139" i="1"/>
  <c r="K205" i="1"/>
  <c r="K12" i="1"/>
  <c r="K172" i="1"/>
  <c r="K258" i="1"/>
  <c r="K70" i="1"/>
  <c r="K207" i="1"/>
  <c r="K114" i="1"/>
  <c r="K246" i="1"/>
  <c r="K91" i="1"/>
  <c r="K14" i="1"/>
  <c r="K65" i="1"/>
  <c r="K142" i="1"/>
  <c r="K61" i="1"/>
  <c r="K230" i="1"/>
  <c r="K25" i="1"/>
  <c r="K161" i="1"/>
  <c r="K254" i="1"/>
  <c r="K36" i="1"/>
  <c r="K51" i="1"/>
  <c r="K121" i="1"/>
  <c r="K210" i="1"/>
  <c r="K26" i="1"/>
  <c r="K84" i="1"/>
  <c r="K144" i="1"/>
  <c r="K221" i="1"/>
  <c r="K11" i="1"/>
  <c r="K80" i="1"/>
  <c r="K194" i="1"/>
  <c r="K17" i="1"/>
  <c r="K74" i="1"/>
  <c r="K223" i="1"/>
  <c r="K146" i="1"/>
  <c r="K260" i="1"/>
  <c r="K101" i="1"/>
  <c r="K18" i="1"/>
  <c r="K76" i="1"/>
  <c r="K147" i="1"/>
  <c r="K177" i="1"/>
  <c r="K263" i="1"/>
  <c r="K48" i="1"/>
  <c r="K138" i="1"/>
  <c r="K220" i="1"/>
  <c r="K32" i="1"/>
  <c r="K89" i="1"/>
  <c r="K150" i="1"/>
  <c r="K235" i="1"/>
  <c r="K69" i="1"/>
  <c r="K19" i="1"/>
  <c r="K206" i="1"/>
  <c r="K28" i="1"/>
  <c r="K86" i="1"/>
  <c r="K81" i="1"/>
  <c r="K176" i="1"/>
  <c r="K56" i="1"/>
  <c r="K238" i="1"/>
  <c r="K251" i="1"/>
  <c r="K118" i="1"/>
  <c r="K24" i="1"/>
  <c r="K152" i="1"/>
  <c r="K247" i="1"/>
  <c r="K62" i="1"/>
  <c r="K67" i="1"/>
  <c r="K149" i="1"/>
  <c r="K226" i="1"/>
  <c r="K38" i="1"/>
  <c r="K99" i="1"/>
  <c r="K155" i="1"/>
  <c r="K242" i="1"/>
  <c r="K145" i="1"/>
  <c r="K77" i="1"/>
  <c r="K211" i="1"/>
  <c r="K33" i="1"/>
  <c r="K90" i="1"/>
  <c r="K259" i="1"/>
  <c r="K190" i="1"/>
  <c r="K165" i="1"/>
  <c r="K141" i="1"/>
  <c r="K30" i="1"/>
  <c r="K102" i="1"/>
  <c r="K164" i="1"/>
  <c r="K191" i="1"/>
  <c r="K253" i="1"/>
  <c r="K66" i="1"/>
  <c r="K187" i="1"/>
  <c r="K78" i="1"/>
  <c r="K83" i="1"/>
  <c r="K154" i="1"/>
  <c r="K44" i="1"/>
  <c r="K122" i="1"/>
  <c r="K162" i="1"/>
  <c r="K249" i="1"/>
  <c r="K179" i="1"/>
  <c r="K137" i="1"/>
  <c r="K217" i="1"/>
  <c r="K45" i="1"/>
  <c r="K108" i="1"/>
  <c r="K13" i="1"/>
  <c r="K200" i="1"/>
  <c r="K27" i="1"/>
  <c r="K157" i="1"/>
  <c r="K34" i="1"/>
  <c r="K119" i="1"/>
  <c r="K181" i="1"/>
  <c r="K197" i="1"/>
  <c r="K262" i="1"/>
  <c r="K72" i="1"/>
  <c r="K215" i="1"/>
  <c r="K94" i="1"/>
  <c r="K234" i="1"/>
  <c r="K52" i="1"/>
  <c r="K167" i="1"/>
  <c r="K255" i="1"/>
  <c r="K199" i="1"/>
  <c r="K222" i="1"/>
  <c r="K54" i="1"/>
  <c r="K113" i="1"/>
  <c r="K212" i="1"/>
  <c r="K127" i="1"/>
  <c r="K169" i="1"/>
  <c r="K124" i="1"/>
  <c r="K213" i="1"/>
  <c r="K214" i="1"/>
  <c r="K82" i="1"/>
  <c r="K231" i="1"/>
  <c r="K240" i="1"/>
  <c r="K133" i="1"/>
  <c r="K10" i="1"/>
  <c r="K244" i="1"/>
  <c r="K174" i="1"/>
</calcChain>
</file>

<file path=xl/sharedStrings.xml><?xml version="1.0" encoding="utf-8"?>
<sst xmlns="http://schemas.openxmlformats.org/spreadsheetml/2006/main" count="1221" uniqueCount="744">
  <si>
    <t>OBJETO: “Contratação de Empresa Especializada para Execução de Serviços de Manutenção Predial Elétrica, Telefonia e Rede Lógica nas Creches, Escolas de Ensino Infantil e Fundamental, Divisão de Alimentação e Secretaria Municipal de Educação”</t>
  </si>
  <si>
    <t>Fontes</t>
  </si>
  <si>
    <t>CDHU - Versão 198 / Maio 2025 - Com Desoneração</t>
  </si>
  <si>
    <t>Valor Total</t>
  </si>
  <si>
    <t>FDE - Tabela de Composição - Tabela de Honorários - Tab. Ref. Julho/2025</t>
  </si>
  <si>
    <t>SINAPI - Mês Ref. 07/2025 - SP - Com Desoneração</t>
  </si>
  <si>
    <t>Prazo (Dias)</t>
  </si>
  <si>
    <t>12 meses</t>
  </si>
  <si>
    <t>B.D.I. Adotado (%)</t>
  </si>
  <si>
    <t>Data da Edição</t>
  </si>
  <si>
    <t>Item</t>
  </si>
  <si>
    <t>Tabela</t>
  </si>
  <si>
    <t>Código dos Serviços</t>
  </si>
  <si>
    <t>DESCRIÇÃO DOS SERVIÇOS</t>
  </si>
  <si>
    <t>Valores Base</t>
  </si>
  <si>
    <t>Percentual</t>
  </si>
  <si>
    <t>UNID.</t>
  </si>
  <si>
    <t>QUANT.</t>
  </si>
  <si>
    <t xml:space="preserve">Pr. Unit. (R$) </t>
  </si>
  <si>
    <t xml:space="preserve">Pr. Unit. + B.D.I. (R$) </t>
  </si>
  <si>
    <t>Custo Total (R$)</t>
  </si>
  <si>
    <t>(%)</t>
  </si>
  <si>
    <t>SERVIÇO DE EXECUÇÃO E INSTALAÇÃO</t>
  </si>
  <si>
    <t>Subtotal</t>
  </si>
  <si>
    <t>1.1</t>
  </si>
  <si>
    <t>SINAPI</t>
  </si>
  <si>
    <t>AUXILIAR DE ELETRICISTA COM ENCARGOS COMPLEMENTARES</t>
  </si>
  <si>
    <t>H</t>
  </si>
  <si>
    <t>1.2</t>
  </si>
  <si>
    <t>ELETRICISTA COM ENCARGOS COMPLEMENTARES</t>
  </si>
  <si>
    <t>1.3</t>
  </si>
  <si>
    <t>CDHU</t>
  </si>
  <si>
    <t>38.20.040</t>
  </si>
  <si>
    <t>RECOLOCAÇÃO DE ELETRODUTOS</t>
  </si>
  <si>
    <t>M</t>
  </si>
  <si>
    <t>1.4</t>
  </si>
  <si>
    <t>37.20.100</t>
  </si>
  <si>
    <t>RECOLOCAÇÃO DE FUNDO DE QUADRO DE DISTRIBUIÇÃO, SEM COMPONENTES</t>
  </si>
  <si>
    <t>M2</t>
  </si>
  <si>
    <t>1.5</t>
  </si>
  <si>
    <t>37.20.110</t>
  </si>
  <si>
    <t>RECOLOCAÇÃO DE QUADRO DE DISTRIBUIÇÃO DE SOBREPOR, SEM COMPONENTES</t>
  </si>
  <si>
    <t>1.6</t>
  </si>
  <si>
    <t>06.02.020</t>
  </si>
  <si>
    <t>ESCAVAÇÃO MANUAL EM SOLO DE 1ª E 2ª CATEGORIA EM VALA OU CAVA ATÉ 1,5 M</t>
  </si>
  <si>
    <t>M3</t>
  </si>
  <si>
    <t>1.7</t>
  </si>
  <si>
    <t>11.16.020</t>
  </si>
  <si>
    <t>LANÇAMENTO, ESPALHAMENTO E ADENSAMENTO DE CONCRETO OU MASSA EM LASTRO E/OU ENCHIMENTO</t>
  </si>
  <si>
    <t>1.8</t>
  </si>
  <si>
    <t>FDE</t>
  </si>
  <si>
    <t>16.06.101</t>
  </si>
  <si>
    <t>INSTALAÇÃO DE VENTILADOR DE PAREDE VN-02</t>
  </si>
  <si>
    <t>UN</t>
  </si>
  <si>
    <t>1.9</t>
  </si>
  <si>
    <t>16.43.006</t>
  </si>
  <si>
    <t>FUROS EM CONCRETO COM D=3/4" E PROFUNDIDADE 30CM</t>
  </si>
  <si>
    <t>1.10</t>
  </si>
  <si>
    <t>16.43.012</t>
  </si>
  <si>
    <t>FUROS EM CONCRETO COM D=3/8" E PROFUNDIDADE 30CM</t>
  </si>
  <si>
    <t>1.11</t>
  </si>
  <si>
    <t>09.54.006</t>
  </si>
  <si>
    <t>REMOCAO APARELHO ILUMINACAO,PLAFONS E PENDENTES P/LAMPADAS FLUORESC</t>
  </si>
  <si>
    <t>1.12</t>
  </si>
  <si>
    <t>04.17.020</t>
  </si>
  <si>
    <t>REMOÇÃO DE APARELHO DE ILUMINAÇÃO OU PROJETOR FIXO EM TETO, PISO OU PAREDE</t>
  </si>
  <si>
    <t>1.13</t>
  </si>
  <si>
    <t>04.18.060</t>
  </si>
  <si>
    <t>REMOÇÃO DE CAIXA DE ENTRADA DE ENERGIA PADRÃO MEDIÇÃO INDIRETA COMPLETA</t>
  </si>
  <si>
    <t>1.14</t>
  </si>
  <si>
    <t>04.19.060</t>
  </si>
  <si>
    <t>REMOÇÃO DE DISJUNTOR TERMOMAGNÉTICO</t>
  </si>
  <si>
    <t>1.15</t>
  </si>
  <si>
    <t>04.19.120</t>
  </si>
  <si>
    <t>REMOÇÃO DE INTERRUPTORES, TOMADAS, BOTÃO DE CAMPAINHA OU CIGARRA</t>
  </si>
  <si>
    <t>1.16</t>
  </si>
  <si>
    <t>04.20.040</t>
  </si>
  <si>
    <t>REMOÇÃO DE LÂMPADA</t>
  </si>
  <si>
    <t>1.17</t>
  </si>
  <si>
    <t>41.20.130</t>
  </si>
  <si>
    <t>RECOLOCAÇÃO DE LÂMPADA</t>
  </si>
  <si>
    <t>1.18</t>
  </si>
  <si>
    <t>04.21.130</t>
  </si>
  <si>
    <t>REMOÇÃO DE POSTE DE CONCRETO</t>
  </si>
  <si>
    <t>1.19</t>
  </si>
  <si>
    <t>09.60.027</t>
  </si>
  <si>
    <t>RETIRADA DE TRANSFORMADOR DE POTENCIA EM POSTE OU ESTALEIRO</t>
  </si>
  <si>
    <t>1.20</t>
  </si>
  <si>
    <t>09.52.017</t>
  </si>
  <si>
    <t>REMOCAO DE FIO EMBUTIDO ATE 16 MM2</t>
  </si>
  <si>
    <t>1.21</t>
  </si>
  <si>
    <t>09.52.018</t>
  </si>
  <si>
    <t>REMOCAO DE CABO EMBUTIDO ACIMA DE 16 MM2</t>
  </si>
  <si>
    <t>1.22</t>
  </si>
  <si>
    <t>09.52.019</t>
  </si>
  <si>
    <t>REMOCAO DE FIO APARENTE ATE 16 MM2</t>
  </si>
  <si>
    <t>1.23</t>
  </si>
  <si>
    <t>09.52.020</t>
  </si>
  <si>
    <t>REMOCAO DE CABO APARENTE ACIMA DE 16 MM2</t>
  </si>
  <si>
    <t>1.24</t>
  </si>
  <si>
    <t>09.52.021</t>
  </si>
  <si>
    <t>REMOCAO DE TERMINAIS ,CONECTORES DE PRESSAO OU ROLDANAS PARA CABOS</t>
  </si>
  <si>
    <t>1.25</t>
  </si>
  <si>
    <t>09.72.017</t>
  </si>
  <si>
    <t>RECOLOCAÇÃO DE FIO EMBUTIDO ATE 16 MM2</t>
  </si>
  <si>
    <t>1.26</t>
  </si>
  <si>
    <t>09.72.018</t>
  </si>
  <si>
    <t>RECOLOCAÇÃO DE CABO EMBUTIDO ACIMA DE 16 MM2</t>
  </si>
  <si>
    <t>1.27</t>
  </si>
  <si>
    <t>09.72.019</t>
  </si>
  <si>
    <t>RECOLOCAÇÃO DE FIO APARENTE ATE 16 MM2</t>
  </si>
  <si>
    <t>1.28</t>
  </si>
  <si>
    <t>09.72.020</t>
  </si>
  <si>
    <t>RECOLOCAÇÃO DE CABO APARENTE ACIMA DE 16 MM2</t>
  </si>
  <si>
    <t>1.29</t>
  </si>
  <si>
    <t>09.84.062</t>
  </si>
  <si>
    <t>ADEQUAÇÃO DE LUMINARIA FLUORESCENTE 2X32W PARA LED TUBULAR VIDRO 18W TEMPERATURA DE COR 4000ºK</t>
  </si>
  <si>
    <t>1.30</t>
  </si>
  <si>
    <t>16.06.066</t>
  </si>
  <si>
    <t>ANDAIME - TORRE - ALUGUEL MENSAL</t>
  </si>
  <si>
    <t>PADRÃO DE ENTRADA</t>
  </si>
  <si>
    <t>2.1</t>
  </si>
  <si>
    <t>68.01.620</t>
  </si>
  <si>
    <t>POSTE DE CONCRETO CIRCULAR, 200 KG, H = 9,00 M</t>
  </si>
  <si>
    <t>2.2</t>
  </si>
  <si>
    <t>36.03.010</t>
  </si>
  <si>
    <t>CAIXA DE MEDIÇÃO TIPO II (300 X 560 X 200) MM, PADRÃO CONCESSIONÁRIAS</t>
  </si>
  <si>
    <t>2.3</t>
  </si>
  <si>
    <t>36.03.020</t>
  </si>
  <si>
    <t>CAIXA DE MEDIÇÃO POLIFÁSICA (500 X 600 X 200) MM, PADRÃO CONCESSIONÁRIAS</t>
  </si>
  <si>
    <t>2.4</t>
  </si>
  <si>
    <t>36.03.030</t>
  </si>
  <si>
    <t>CAIXA DE MEDIÇÃO EXTERNA TIPO ´L´ (900 X 600 X 270) MM, PADRÃO CONCESSIONÁRIAS</t>
  </si>
  <si>
    <t>2.5</t>
  </si>
  <si>
    <t>36.03.060</t>
  </si>
  <si>
    <t>CAIXA DE MEDIÇÃO EXTERNA TIPO ´M´ (900 X 1200 X 270) MM, PADRÃO CONCESSIONÁRIAS</t>
  </si>
  <si>
    <t>2.6</t>
  </si>
  <si>
    <t>36.03.080</t>
  </si>
  <si>
    <t>CAIXA PARA SECCIONADORA TIPO ´T´ (900 X 600 X 250) MM, PADRÃO CONCESSIONÁRIAS</t>
  </si>
  <si>
    <t>PROTEÇÃO E DISTRIBUIÇÃO ELÉTRICA</t>
  </si>
  <si>
    <t>3.1</t>
  </si>
  <si>
    <t>36.20.010</t>
  </si>
  <si>
    <t>VERGALHÃO DE COBRE ELETROLÍTICO, DIÂMETRO DE 3/8´</t>
  </si>
  <si>
    <t>3.2</t>
  </si>
  <si>
    <t>37.20.156</t>
  </si>
  <si>
    <t>PLACA DE MONTAGEM PARA QUADROS EM GERAL, EM CHAPA DE AÇO</t>
  </si>
  <si>
    <t>3.3</t>
  </si>
  <si>
    <t>09.05.067</t>
  </si>
  <si>
    <t>3.4</t>
  </si>
  <si>
    <t>09.05.068</t>
  </si>
  <si>
    <t>QUADRO DISTRIBUICAO , DISJ. GERAL 63 A PARA 12 POSIÇOES DE DISJUNTORES. CAIXA E
TAMPA PLASTICO NÃO PROPAGANTE DE CHAMA.</t>
  </si>
  <si>
    <t>3.5</t>
  </si>
  <si>
    <t>37.03.200</t>
  </si>
  <si>
    <t>QUADRO DE DISTRIBUIÇÃO UNIVERSAL DE EMBUTIR, PARA DISJUNTORES 16 DIN / 12 BOLT-ON - 150 A - SEM COMPONENTES</t>
  </si>
  <si>
    <t>3.6</t>
  </si>
  <si>
    <t>37.03.210</t>
  </si>
  <si>
    <t>QUADRO DE DISTRIBUIÇÃO UNIVERSAL DE EMBUTIR, PARA DISJUNTORES 24 DIN / 18 BOLT-ON - 150 A - SEM COMPONENTES</t>
  </si>
  <si>
    <t>3.7</t>
  </si>
  <si>
    <t>37.03.220</t>
  </si>
  <si>
    <t>QUADRO DE DISTRIBUIÇÃO UNIVERSAL DE EMBUTIR, PARA DISJUNTORES 34 DIN / 24 BOLT-ON - 150 A - SEM COMPONENTES</t>
  </si>
  <si>
    <t>3.8</t>
  </si>
  <si>
    <t>37.03.230</t>
  </si>
  <si>
    <t>QUADRO DE DISTRIBUIÇÃO UNIVERSAL DE EMBUTIR, PARA DISJUNTORES 44 DIN / 32 BOLT-ON - 150 A - SEM COMPONENTES</t>
  </si>
  <si>
    <t>3.9</t>
  </si>
  <si>
    <t>37.03.240</t>
  </si>
  <si>
    <t>QUADRO DE DISTRIBUIÇÃO UNIVERSAL DE EMBUTIR, PARA DISJUNTORES 56 DIN / 40 BOLT-ON - 225 A - SEM COMPONENTES</t>
  </si>
  <si>
    <t>3.10</t>
  </si>
  <si>
    <t>37.03.250</t>
  </si>
  <si>
    <t>QUADRO DE DISTRIBUIÇÃO UNIVERSAL DE EMBUTIR, PARA DISJUNTORES 70 DIN / 50 BOLT-ON - 225 A - SEM COMPONENTES</t>
  </si>
  <si>
    <t>3.11</t>
  </si>
  <si>
    <t>37.04.250</t>
  </si>
  <si>
    <t>QUADRO DE DISTRIBUIÇÃO UNIVERSAL DE SOBREPOR, PARA DISJUNTORES 16 DIN / 12 BOLT-ON - 150 A - SEM COMPONENTES</t>
  </si>
  <si>
    <t>3.12</t>
  </si>
  <si>
    <t>37.04.260</t>
  </si>
  <si>
    <t>QUADRO DE DISTRIBUIÇÃO UNIVERSAL DE SOBREPOR, PARA DISJUNTORES 24 DIN / 18 BOLT-ON - 150 A - SEM COMPONENTES</t>
  </si>
  <si>
    <t>3.13</t>
  </si>
  <si>
    <t>37.04.290</t>
  </si>
  <si>
    <t>QUADRO DE DISTRIBUIÇÃO UNIVERSAL DE SOBREPOR, PARA DISJUNTORES 56 DIN / 40 BOLT-ON - 225 A - SEM COMPONENTES</t>
  </si>
  <si>
    <t>3.14</t>
  </si>
  <si>
    <t>37.04.300</t>
  </si>
  <si>
    <t>QUADRO DE DISTRIBUIÇÃO UNIVERSAL DE SOBREPOR, PARA DISJUNTORES 70 DIN / 50 BOLT-ON - 225 A - SEM COMPONENTES</t>
  </si>
  <si>
    <t>3.15</t>
  </si>
  <si>
    <t>37.10.010</t>
  </si>
  <si>
    <t>BARRAMENTO DE COBRE NU</t>
  </si>
  <si>
    <t>KG</t>
  </si>
  <si>
    <t>3.16</t>
  </si>
  <si>
    <t>37.12.040</t>
  </si>
  <si>
    <t>FUSÍVEL TIPO NH 1 DE 36 A ATÉ 250 A</t>
  </si>
  <si>
    <t>3.17</t>
  </si>
  <si>
    <t>37.13.600</t>
  </si>
  <si>
    <t>DISJUNTOR TERMOMAGNÉTICO, UNIPOLAR 127/220 V, CORRENTE DE 10 A ATÉ 30 A</t>
  </si>
  <si>
    <t>3.18</t>
  </si>
  <si>
    <t>37.13.610</t>
  </si>
  <si>
    <t>DISJUNTOR TERMOMAGNÉTICO, UNIPOLAR 127/220 V, CORRENTE DE 35 A ATÉ 50 A</t>
  </si>
  <si>
    <t>3.19</t>
  </si>
  <si>
    <t>37.13.630</t>
  </si>
  <si>
    <t>DISJUNTOR TERMOMAGNÉTICO, BIPOLAR 220/380 V, CORRENTE DE 10 A ATÉ 50 A</t>
  </si>
  <si>
    <t>3.20</t>
  </si>
  <si>
    <t>37.13.640</t>
  </si>
  <si>
    <t>DISJUNTOR TERMOMAGNÉTICO, BIPOLAR 220/380 V, CORRENTE DE 60 A ATÉ 100 A</t>
  </si>
  <si>
    <t>3.21</t>
  </si>
  <si>
    <t>37.13.650</t>
  </si>
  <si>
    <t>DISJUNTOR TERMOMAGNÉTICO, TRIPOLAR 220/380 V, CORRENTE DE 10 A ATÉ 50 A</t>
  </si>
  <si>
    <t>3.22</t>
  </si>
  <si>
    <t>37.13.660</t>
  </si>
  <si>
    <t>DISJUNTOR TERMOMAGNÉTICO, TRIPOLAR 220/380 V, CORRENTE DE 60 A ATÉ 100 A</t>
  </si>
  <si>
    <t>3.23</t>
  </si>
  <si>
    <t>37.13.690</t>
  </si>
  <si>
    <t>DISJUNTOR SÉRIE UNIVERSAL EM CAIXA MOLDADA, TÉRMICO E MAGNÉTICO FIXOS, BIPOLAR 415 VCA, CORRENTE DE 60 A ATÉ 100 A</t>
  </si>
  <si>
    <t>3.24</t>
  </si>
  <si>
    <t>37.13.700</t>
  </si>
  <si>
    <t>DISJUNTOR SÉRIE UNIVERSAL EM CAIXA MOLDADA, TÉRMICO E MAGNÉTICO FIXOS, BIPOLAR 380/600 VCA, CORRENTE DE 125 A</t>
  </si>
  <si>
    <t>3.25</t>
  </si>
  <si>
    <t>37.13.720</t>
  </si>
  <si>
    <t>DISJUNTOR SÉRIE UNIVERSAL EM CAIXA MOLDADA, TÉRMICO FIXO E MAGNÉTICO AJUSTÁVEL, TRIPOLAR 600 VCA, CORRENTE DE 300 A ATÉ 400 A</t>
  </si>
  <si>
    <t>3.26</t>
  </si>
  <si>
    <t>37.14.510</t>
  </si>
  <si>
    <t>CHAVE SECCIONADORA SOB CARGA, TRIPOLAR, ACIONAMENTO TIPO PUNHO, COM PORTA-FUSÍVEL ATÉ NH-1-250 A - SEM FUSÍVEIS</t>
  </si>
  <si>
    <t>3.27</t>
  </si>
  <si>
    <t>37.16.071</t>
  </si>
  <si>
    <t>SISTEMA DE BARRAMENTO BLINDADO DE 100 A 2000 A, TRIFÁSICO, BARRA DE COBRE</t>
  </si>
  <si>
    <t>3.28</t>
  </si>
  <si>
    <t>37.17.060</t>
  </si>
  <si>
    <t>DISPOSITIVO DIFERENCIAL RESIDUAL DE 25 A X 30 MA - 2 POLOS</t>
  </si>
  <si>
    <t>3.29</t>
  </si>
  <si>
    <t>37.17.070</t>
  </si>
  <si>
    <t>DISPOSITIVO DIFERENCIAL RESIDUAL DE 40 A X 30 MA - 2 POLOS</t>
  </si>
  <si>
    <t>3.30</t>
  </si>
  <si>
    <t>37.17.074</t>
  </si>
  <si>
    <t>DISPOSITIVO DIFERENCIAL RESIDUAL DE 25 A X 30 MA - 4 POLOS</t>
  </si>
  <si>
    <t>3.31</t>
  </si>
  <si>
    <t>37.17.080</t>
  </si>
  <si>
    <t>DISPOSITIVO DIFERENCIAL RESIDUAL DE 40 A X 30 MA - 4 POLOS</t>
  </si>
  <si>
    <t>3.32</t>
  </si>
  <si>
    <t>37.17.090</t>
  </si>
  <si>
    <t>DISPOSITIVO DIFERENCIAL RESIDUAL DE 63 A X 30 MA - 4 POLOS</t>
  </si>
  <si>
    <t>3.33</t>
  </si>
  <si>
    <t>37.17.100</t>
  </si>
  <si>
    <t>DISPOSITIVO DIFERENCIAL RESIDUAL DE 80 A X 30 MA - 4 POLOS</t>
  </si>
  <si>
    <t>3.34</t>
  </si>
  <si>
    <t>37.17.110</t>
  </si>
  <si>
    <t>DISPOSITIVO DIFERENCIAL RESIDUAL DE 100 A X 30 MA - 4 POLOS</t>
  </si>
  <si>
    <t>3.35</t>
  </si>
  <si>
    <t>37.17.114</t>
  </si>
  <si>
    <t>DISPOSITIVO DIFERENCIAL RESIDUAL DE 125 A X 30 MA - 4 POLOS</t>
  </si>
  <si>
    <t>3.36</t>
  </si>
  <si>
    <t>37.17.130</t>
  </si>
  <si>
    <t>DISPOSITIVO DIFERENCIAL RESIDUAL DE 25 A X 300 MA - 4 POLOS</t>
  </si>
  <si>
    <t>3.37</t>
  </si>
  <si>
    <t>37.20.010</t>
  </si>
  <si>
    <t>ISOLADOR EM EPÓXI DE 1 KV PARA BARRAMENTO</t>
  </si>
  <si>
    <t>3.38</t>
  </si>
  <si>
    <t>37.20.030</t>
  </si>
  <si>
    <t>BLOCO TERMINAL CONECTOR ATÉ 65A / 600V, FAIXA DE APLICAÇÃO ATÉ 16 MM²</t>
  </si>
  <si>
    <t>3.39</t>
  </si>
  <si>
    <t>37.20.080</t>
  </si>
  <si>
    <t>BARRA DE NEUTRO E/OU TERRA</t>
  </si>
  <si>
    <t>3.40</t>
  </si>
  <si>
    <t>37.24.031</t>
  </si>
  <si>
    <t>SUPRESSOR DE SURTO MONOFÁSICO, CORRENTE NOMINAL 4 A 11 KA, IMAX. DE SURTO 12 ATÉ 15 KA</t>
  </si>
  <si>
    <t>3.41</t>
  </si>
  <si>
    <t>37.24.032</t>
  </si>
  <si>
    <t>SUPRESSOR DE SURTO MONOFÁSICO, CORRENTE NOMINAL 20 KA, IMAX. DE SURTO 50 ATÉ 80 KA</t>
  </si>
  <si>
    <t>3.42</t>
  </si>
  <si>
    <t>37.24.042</t>
  </si>
  <si>
    <t>DISPOSITIVO DE PROTEÇÃO CONTRA SURTO, 2 POLOS, SUPORTABILIDADE &lt;= 4 KV,UN ATÉ 240V/415V, IIMP = 60 KA, CURVA DE ENSAIO 10/350µS - CLASSE 1</t>
  </si>
  <si>
    <t>3.43</t>
  </si>
  <si>
    <t>37.25.090</t>
  </si>
  <si>
    <t>DISJUNTOR EM CAIXA MOLDADA TRIPOLAR, TÉRMICO E MAGNÉTICO FIXOS, TENSÃO DE ISOLAMENTO 480/690V, DE 10A A 60A</t>
  </si>
  <si>
    <t>3.44</t>
  </si>
  <si>
    <t>37.25.100</t>
  </si>
  <si>
    <t>DISJUNTOR EM CAIXA MOLDADA TRIPOLAR, TÉRMICO E MAGNÉTICO FIXOS, TENSÃO DE ISOLAMENTO 480/690V, DE 70A ATÉ 150A</t>
  </si>
  <si>
    <t>3.45</t>
  </si>
  <si>
    <t>37.25.110</t>
  </si>
  <si>
    <t>DISJUNTOR EM CAIXA MOLDADA TRIPOLAR, TÉRMICO E MAGNÉTICO FIXOS, TENSÃO DE ISOLAMENTO 415/690V, DE 175A A 250A</t>
  </si>
  <si>
    <t>3.46</t>
  </si>
  <si>
    <t>37.25.200</t>
  </si>
  <si>
    <t>DISJUNTOR EM CAIXA MOLDADA BIPOLAR, TÉRMICO E MAGNÉTICO FIXOS - 480 V, DE 10 A A 50 A PARA 120/240 VCA - 25 KA E PARA 380/440 VCA - 18 KA</t>
  </si>
  <si>
    <t>3.47</t>
  </si>
  <si>
    <t>40.10.016</t>
  </si>
  <si>
    <t>CONTATOR DE POTÊNCIA 12 A - 1NA+1NF</t>
  </si>
  <si>
    <t>3.48</t>
  </si>
  <si>
    <t>40.10.020</t>
  </si>
  <si>
    <t>CONTATOR DE POTÊNCIA 9 A - 2NA+2NF</t>
  </si>
  <si>
    <t>3.49</t>
  </si>
  <si>
    <t>40.10.040</t>
  </si>
  <si>
    <t>CONTATOR DE POTÊNCIA 12 A - 2NA+2NF</t>
  </si>
  <si>
    <t>3.50</t>
  </si>
  <si>
    <t>40.10.060</t>
  </si>
  <si>
    <t>CONTATOR DE POTÊNCIA 16 A - 2NA+2NF</t>
  </si>
  <si>
    <t>3.51</t>
  </si>
  <si>
    <t>42.05.210</t>
  </si>
  <si>
    <t>HASTE DE ATERRAMENTO DE 5/8´ X 3 M</t>
  </si>
  <si>
    <t>3.52</t>
  </si>
  <si>
    <t>42.05.270</t>
  </si>
  <si>
    <t>CONECTOR EM LATÃO ESTANHADO PARA CABOS DE 16 A 50 MM² E VERGALHÕES ATÉ 3/8´</t>
  </si>
  <si>
    <t>ELETRODUTOS, CALHAS E ACESSÓRIOS PARA PASSAGEM DE CABOS</t>
  </si>
  <si>
    <t>4.1</t>
  </si>
  <si>
    <t>09.06.025</t>
  </si>
  <si>
    <t>CAIXA DE PASSAGEM EM ALVENARIA DE 0,40X0,40X0,40 M</t>
  </si>
  <si>
    <t>4.2</t>
  </si>
  <si>
    <t>38.01.040</t>
  </si>
  <si>
    <t>ELETRODUTO DE PVC RÍGIDO ROSCÁVEL DE 3/4´ - COM ACESSÓRIOS</t>
  </si>
  <si>
    <t>4.3</t>
  </si>
  <si>
    <t>38.01.120</t>
  </si>
  <si>
    <t>ELETRODUTO DE PVC RÍGIDO ROSCÁVEL DE 2´ - COM ACESSÓRIOS</t>
  </si>
  <si>
    <t>4.4</t>
  </si>
  <si>
    <t>38.01.180</t>
  </si>
  <si>
    <t>ELETRODUTO DE PVC RÍGIDO ROSCÁVEL DE 4´ - COM ACESSÓRIOS</t>
  </si>
  <si>
    <t>4.5</t>
  </si>
  <si>
    <t>38.04.040</t>
  </si>
  <si>
    <t>ELETRODUTO GALVANIZADO CONFORME NBR13057 -  3/4´ COM ACESSÓRIOS</t>
  </si>
  <si>
    <t>4.6</t>
  </si>
  <si>
    <t>38.04.120</t>
  </si>
  <si>
    <t>ELETRODUTO GALVANIZADO CONFORME NBR13057 - 2´ COM ACESSÓRIOS</t>
  </si>
  <si>
    <t>4.7</t>
  </si>
  <si>
    <t>38.04.180</t>
  </si>
  <si>
    <t>ELETRODUTO GALVANIZADO CONFORME NBR13057 - 4´ COM ACESSÓRIOS</t>
  </si>
  <si>
    <t>4.8</t>
  </si>
  <si>
    <t>38.07.172</t>
  </si>
  <si>
    <t>CANALETA EM PVC DE 20 X 12 MM, INCLUSIVE ACESSÓRIOS</t>
  </si>
  <si>
    <t>4.9</t>
  </si>
  <si>
    <t>38.13.010</t>
  </si>
  <si>
    <t>ELETRODUTO CORRUGADO EM POLIETILENO DE ALTA DENSIDADE, DN= 30 MM, COM ACESSÓRIOS</t>
  </si>
  <si>
    <t>4.10</t>
  </si>
  <si>
    <t>38.13.020</t>
  </si>
  <si>
    <t>4.11</t>
  </si>
  <si>
    <t>38.13.030</t>
  </si>
  <si>
    <t>ELETRODUTO CORRUGADO EM POLIETILENO DE ALTA DENSIDADE, DN= 75 MM, COM ACESSÓRIOS</t>
  </si>
  <si>
    <t>4.12</t>
  </si>
  <si>
    <t>38.19.020</t>
  </si>
  <si>
    <t>ELETRODUTO DE PVC CORRUGADO FLEXÍVEL LEVE, DIÂMETRO EXTERNO DE 20 MM</t>
  </si>
  <si>
    <t>4.13</t>
  </si>
  <si>
    <t>38.19.030</t>
  </si>
  <si>
    <t>ELETRODUTO DE PVC CORRUGADO FLEXÍVEL LEVE, DIÂMETRO EXTERNO DE 25 MM</t>
  </si>
  <si>
    <t>4.14</t>
  </si>
  <si>
    <t>38.19.210</t>
  </si>
  <si>
    <t>ELETRODUTO DE PVC CORRUGADO FLEXÍVEL REFORÇADO, DIÂMETRO EXTERNO DE 25M</t>
  </si>
  <si>
    <t>4.15</t>
  </si>
  <si>
    <t>38.19.220</t>
  </si>
  <si>
    <t>ELETRODUTO DE PVC CORRUGADO FLEXÍVEL REFORÇADO, DIÂMETRO EXTERNO DE 32M</t>
  </si>
  <si>
    <t>4.16</t>
  </si>
  <si>
    <t>38.21.920</t>
  </si>
  <si>
    <t>ELETROCALHA PERFURADA GALVANIZADA A FOGO, 100 X 50 MM, COM ACESSÓRIOS</t>
  </si>
  <si>
    <t>4.17</t>
  </si>
  <si>
    <t>38.23.020</t>
  </si>
  <si>
    <t>SUPORTE PARA ELETROCALHA, GALVANIZADO A FOGO, 100X50 MM</t>
  </si>
  <si>
    <t>4.18</t>
  </si>
  <si>
    <t>40.06.040</t>
  </si>
  <si>
    <t>CONDULETE METÁLICO DE 3/4´</t>
  </si>
  <si>
    <t>CJ</t>
  </si>
  <si>
    <t>4.19</t>
  </si>
  <si>
    <t>40.06.060</t>
  </si>
  <si>
    <t>CONDULETE METÁLICO DE 1´</t>
  </si>
  <si>
    <t>4.20</t>
  </si>
  <si>
    <t>40.06.510</t>
  </si>
  <si>
    <t>CONDULETE EM PVC DE 1´ - COM TAMPA</t>
  </si>
  <si>
    <t>4.21</t>
  </si>
  <si>
    <t>40.07.010</t>
  </si>
  <si>
    <t>CAIXA EM PVC DE 4´ X 2´</t>
  </si>
  <si>
    <t>4.22</t>
  </si>
  <si>
    <t>40.07.020</t>
  </si>
  <si>
    <t>CAIXA EM PVC DE 4´ X 4´</t>
  </si>
  <si>
    <t>4.23</t>
  </si>
  <si>
    <t>40.07.040</t>
  </si>
  <si>
    <t>CAIXA EM PVC OCTOGONAL DE 4´ X 4´</t>
  </si>
  <si>
    <t>4.24</t>
  </si>
  <si>
    <t>40.02.040</t>
  </si>
  <si>
    <t>CAIXA DE PASSAGEM EM CHAPA, COM TAMPA PARAFUSADA, 150 X 150 X 80MM</t>
  </si>
  <si>
    <t>4.25</t>
  </si>
  <si>
    <t>40.02.080</t>
  </si>
  <si>
    <t>CAIXA DE PASSAGEM EM CHAPA, COM TAMPA PARAFUSADA, 300 X 300 X 120MM</t>
  </si>
  <si>
    <t>4.26</t>
  </si>
  <si>
    <t>42.05.310</t>
  </si>
  <si>
    <t>CAIXA DE INSPEÇÃO DO TERRA CILÍNDRICA EM PVC RÍGIDO, DIÂMETRO DE 300MM - H= 250 MM</t>
  </si>
  <si>
    <t>4.27</t>
  </si>
  <si>
    <t>42.05.320</t>
  </si>
  <si>
    <t>CAIXA DE INSPEÇÃO DO TERRA CILÍNDRICA EM PVC RÍGIDO, DIÂMETRO DE 300 MM - H= 400 MM</t>
  </si>
  <si>
    <t>PEÇAS DE FIXAÇÃO E CONEXÃO ELÉTRICA</t>
  </si>
  <si>
    <t>5.1</t>
  </si>
  <si>
    <t>39.10.050</t>
  </si>
  <si>
    <t>TERMINAL DE PRESSÃO/COMPRESSÃO PARA CABO DE 2,5 MM²</t>
  </si>
  <si>
    <t>5.2</t>
  </si>
  <si>
    <t>39.10.060</t>
  </si>
  <si>
    <t>TERMINAL DE PRESSÃO/COMPRESSÃO PARA CABO DE 6 ATÉ 10 MM²</t>
  </si>
  <si>
    <t>5.3</t>
  </si>
  <si>
    <t>39.10.080</t>
  </si>
  <si>
    <t>TERMINAL DE PRESSÃO/COMPRESSÃO PARA CABO DE 16 MM²</t>
  </si>
  <si>
    <t>5.4</t>
  </si>
  <si>
    <t>39.10.120</t>
  </si>
  <si>
    <t>TERMINAL DE PRESSÃO/COMPRESSÃO PARA CABO DE 25 MM²</t>
  </si>
  <si>
    <t>5.5</t>
  </si>
  <si>
    <t>39.10.130</t>
  </si>
  <si>
    <t>TERMINAL DE PRESSÃO/COMPRESSÃO PARA CABO DE 35 MM²</t>
  </si>
  <si>
    <t>5.6</t>
  </si>
  <si>
    <t>39.10.160</t>
  </si>
  <si>
    <t>TERMINAL DE PRESSÃO/COMPRESSÃO PARA CABO DE 50 MM²</t>
  </si>
  <si>
    <t>5.7</t>
  </si>
  <si>
    <t>39.10.200</t>
  </si>
  <si>
    <t>TERMINAL DE PRESSÃO/COMPRESSÃO PARA CABO DE 70 MM²</t>
  </si>
  <si>
    <t>5.8</t>
  </si>
  <si>
    <t>39.10.240</t>
  </si>
  <si>
    <t>TERMINAL DE PRESSÃO/COMPRESSÃO PARA CABO DE 95 MM²</t>
  </si>
  <si>
    <t>5.9</t>
  </si>
  <si>
    <t>39.09.020</t>
  </si>
  <si>
    <t>CONECTOR SPLIT-BOLT PARA CABO DE 25 MM², LATÃO, SIMPLES</t>
  </si>
  <si>
    <t>5.10</t>
  </si>
  <si>
    <t>39.09.040</t>
  </si>
  <si>
    <t>CONECTOR SPLIT-BOLT PARA CABO DE 35 MM², LATÃO, SIMPLES</t>
  </si>
  <si>
    <t>5.11</t>
  </si>
  <si>
    <t>39.09.060</t>
  </si>
  <si>
    <t>CONECTOR SPLIT-BOLT PARA CABO DE 50 MM², LATÃO, SIMPLES</t>
  </si>
  <si>
    <t>5.12</t>
  </si>
  <si>
    <t>36.04.010</t>
  </si>
  <si>
    <t>SUPORTE PARA 1 ISOLADOR DE BAIXA TENSÃO</t>
  </si>
  <si>
    <t>5.13</t>
  </si>
  <si>
    <t>36.04.030</t>
  </si>
  <si>
    <t>SUPORTE PARA 2 ISOLADORES DE BAIXA TENSÃO</t>
  </si>
  <si>
    <t>5.14</t>
  </si>
  <si>
    <t>36.04.050</t>
  </si>
  <si>
    <t>SUPORTE PARA 3 ISOLADORES DE BAIXA TENSÃO</t>
  </si>
  <si>
    <t>5.15</t>
  </si>
  <si>
    <t>36.04.070</t>
  </si>
  <si>
    <t>SUPORTE PARA 4 ISOLADORES DE BAIXA TENSÃO</t>
  </si>
  <si>
    <t>5.16</t>
  </si>
  <si>
    <t>36.05.010</t>
  </si>
  <si>
    <t>ISOLADOR TIPO ROLDANA PARA BAIXA TENSÃO DE 76 X 79 MM</t>
  </si>
  <si>
    <t>5.17</t>
  </si>
  <si>
    <t>36.05.040</t>
  </si>
  <si>
    <t>ISOLADOR TIPO DISCO PARA 15 KV DE 6´ - 150 MM</t>
  </si>
  <si>
    <t>5.18</t>
  </si>
  <si>
    <t>36.20.070</t>
  </si>
  <si>
    <t>PRENSA VERGALHÃO ´T´, DIÂMETRO DE 3/8´</t>
  </si>
  <si>
    <t>5.19</t>
  </si>
  <si>
    <t>36.20.100</t>
  </si>
  <si>
    <t>BUCHA PARA PASSAGEM INTERNA/EXTERNA COM ISOLAÇÃO PARA 15 KV</t>
  </si>
  <si>
    <t>5.20</t>
  </si>
  <si>
    <t>36.20.030</t>
  </si>
  <si>
    <t>UNIÃO ANGULAR PARA VERGALHÃO, DIÂMETRO DE 3/8´</t>
  </si>
  <si>
    <t>5.21</t>
  </si>
  <si>
    <t>36.20.050</t>
  </si>
  <si>
    <t>TERMINAL PARA VERGALHÃO, DIÂMETRO DE 3/8´</t>
  </si>
  <si>
    <t>5.22</t>
  </si>
  <si>
    <t>36.20.060</t>
  </si>
  <si>
    <t>BRAÇADEIRA PARA FIXAÇÃO DE ELETRODUTO, ATÉ 4´</t>
  </si>
  <si>
    <t>5.23</t>
  </si>
  <si>
    <t>68.20.040</t>
  </si>
  <si>
    <t>BRAÇADEIRA CIRCULAR EM AÇO CARBONO GALVANIZADO, DIÂMETRO NOMINAL DE 140 ATÉ 300 MM</t>
  </si>
  <si>
    <t>5.24</t>
  </si>
  <si>
    <t>CONDUTORES ELÉTRICOS</t>
  </si>
  <si>
    <t>6.1</t>
  </si>
  <si>
    <t>39.26.010</t>
  </si>
  <si>
    <t>CABO DE COBRE FLEXÍVEL DE 1,5 MM², ISOLAMENTO 0,6/1 KV - ISOLAÇÃO HEPR 90°C - BAIXA EMISSÃO DE FUMAÇA E GASES</t>
  </si>
  <si>
    <t>6.2</t>
  </si>
  <si>
    <t>39.26.020</t>
  </si>
  <si>
    <t>CABO DE COBRE FLEXÍVEL DE 2,5 MM², ISOLAMENTO 0,6/1 KV - ISOLAÇÃO HEPR 90°C - BAIXA EMISSÃO DE FUMAÇA E GASES</t>
  </si>
  <si>
    <t>6.3</t>
  </si>
  <si>
    <t>39.26.030</t>
  </si>
  <si>
    <t>CABO DE COBRE FLEXÍVEL DE 4 MM², ISOLAMENTO 0,6/1 KV - ISOLAÇÃO HEPR 90°C - BAIXA EMISSÃO DE FUMAÇA E GASES</t>
  </si>
  <si>
    <t>6.4</t>
  </si>
  <si>
    <t>39.26.040</t>
  </si>
  <si>
    <t>CABO DE COBRE FLEXÍVEL DE 6 MM², ISOLAMENTO 0,6/1 KV - ISOLAÇÃO HEPR 90°C - BAIXA EMISSÃO DE FUMAÇA E GASES</t>
  </si>
  <si>
    <t>6.5</t>
  </si>
  <si>
    <t>39.26.050</t>
  </si>
  <si>
    <t>CABO DE COBRE FLEXÍVEL DE 10 MM², ISOLAMENTO 0,6/1 KV - ISOLAÇÃO HEPR 90°C - BAIXA EMISSÃO DE FUMAÇA E GASES</t>
  </si>
  <si>
    <t>6.6</t>
  </si>
  <si>
    <t>39.26.060</t>
  </si>
  <si>
    <t>CABO DE COBRE FLEXÍVEL DE 16 MM², ISOLAMENTO 0,6/1 KV - ISOLAÇÃO HEPR 90°C - BAIXA EMISSÃO DE FUMAÇA E GASES</t>
  </si>
  <si>
    <t>6.7</t>
  </si>
  <si>
    <t>39.26.070</t>
  </si>
  <si>
    <t>CABO DE COBRE FLEXÍVEL DE 25 MM², ISOLAMENTO 0,6/1 KV - ISOLAÇÃO HEPR 90°C - BAIXA EMISSÃO DE FUMAÇA E GASES</t>
  </si>
  <si>
    <t>6.8</t>
  </si>
  <si>
    <t>39.26.080</t>
  </si>
  <si>
    <t>CABO DE COBRE FLEXÍVEL DE 35 MM², ISOLAMENTO 0,6/1 KV - ISOLAÇÃO HEPR 90°C - BAIXA EMISSÃO DE FUMAÇA E GASES</t>
  </si>
  <si>
    <t>6.9</t>
  </si>
  <si>
    <t>39.26.090</t>
  </si>
  <si>
    <t>CABO DE COBRE FLEXÍVEL DE 50 MM², ISOLAMENTO 0,6/1 KV - ISOLAÇÃO HEPR 90°C - BAIXA EMISSÃO DE FUMAÇA E GASES</t>
  </si>
  <si>
    <t>6.10</t>
  </si>
  <si>
    <t>39.26.100</t>
  </si>
  <si>
    <t>CABO DE COBRE FLEXÍVEL DE 70 MM², ISOLAMENTO 0,6/1 KV - ISOLAÇÃO HEPR 90°C - BAIXA EMISSÃO DE FUMAÇA E GASES</t>
  </si>
  <si>
    <t>6.11</t>
  </si>
  <si>
    <t>39.26.110</t>
  </si>
  <si>
    <t>CABO DE COBRE FLEXÍVEL DE 95 MM², ISOLAMENTO 0,6/1 KV - ISOLAÇÃO HEPR 90°C - BAIXA EMISSÃO DE FUMAÇA E GASES</t>
  </si>
  <si>
    <t>6.12</t>
  </si>
  <si>
    <t>39.04.050</t>
  </si>
  <si>
    <t>CABO DE COBRE NU, TÊMPERA MOLE, CLASSE 2, DE 16 MM²</t>
  </si>
  <si>
    <t>6.13</t>
  </si>
  <si>
    <t>39.04.060</t>
  </si>
  <si>
    <t>CABO DE COBRE NU, TÊMPERA MOLE, CLASSE 2, DE 25 MM²</t>
  </si>
  <si>
    <t>PONTOS DE COMANDO E ACESSÓRIOS DE INSTALAÇÃO</t>
  </si>
  <si>
    <t>7.1</t>
  </si>
  <si>
    <t>38.10.090</t>
  </si>
  <si>
    <t>SUPORTE DE TOMADA PARA CAIXAS COM 2, 3 OU 4 VIAS</t>
  </si>
  <si>
    <t>7.2</t>
  </si>
  <si>
    <t>40.04.230</t>
  </si>
  <si>
    <t>TOMADA DE CANALETA/PERFILADO UNIVERSAL 2P+T, COM CAIXA E TAMPA</t>
  </si>
  <si>
    <t>7.3</t>
  </si>
  <si>
    <t>40.04.390</t>
  </si>
  <si>
    <t>TOMADA DE ENERGIA QUADRADA COM RABICHO DE 10 A - 250 V , PARAINSTALAÇÃO EM PAINEL / RODAPÉ / CAIXA DE TOMADAS</t>
  </si>
  <si>
    <t>7.4</t>
  </si>
  <si>
    <t>40.04.450</t>
  </si>
  <si>
    <t>TOMADA 2P+T DE 10 A - 250 V, COMPLETA</t>
  </si>
  <si>
    <t>7.5</t>
  </si>
  <si>
    <t>40.04.460</t>
  </si>
  <si>
    <t>TOMADA 2P+T DE 20 A - 250 V, COMPLETA</t>
  </si>
  <si>
    <t>7.6</t>
  </si>
  <si>
    <t>40.04.470</t>
  </si>
  <si>
    <t>CONJUNTO 2 TOMADAS 2P+T DE 10 A, COMPLETO</t>
  </si>
  <si>
    <t>7.7</t>
  </si>
  <si>
    <t>40.04.480</t>
  </si>
  <si>
    <t>CONJUNTO 1 INTERRUPTOR SIMPLES E 1 TOMADA 2P+T DE 10 A, COMPLETO</t>
  </si>
  <si>
    <t>7.8</t>
  </si>
  <si>
    <t>40.04.490</t>
  </si>
  <si>
    <t>CONJUNTO 2 INTERRUPTORES SIMPLES E 1 TOMADA 2P+T DE 10 A, COMPLETO</t>
  </si>
  <si>
    <t>7.9</t>
  </si>
  <si>
    <t>40.05.020</t>
  </si>
  <si>
    <t>INTERRUPTOR COM 1 TECLA SIMPLES E PLACA</t>
  </si>
  <si>
    <t>7.10</t>
  </si>
  <si>
    <t>40.05.040</t>
  </si>
  <si>
    <t>INTERRUPTOR COM 2 TECLAS SIMPLES E PLACA</t>
  </si>
  <si>
    <t>7.11</t>
  </si>
  <si>
    <t>40.05.060</t>
  </si>
  <si>
    <t>INTERRUPTOR COM 3 TECLAS SIMPLES E PLACA</t>
  </si>
  <si>
    <t>7.12</t>
  </si>
  <si>
    <t>40.05.080</t>
  </si>
  <si>
    <t>INTERRUPTOR COM 1 TECLA PARALELO E PLACA</t>
  </si>
  <si>
    <t>7.13</t>
  </si>
  <si>
    <t>40.05.100</t>
  </si>
  <si>
    <t>INTERRUPTOR COM 2 TECLAS PARALELO E PLACA</t>
  </si>
  <si>
    <t>7.14</t>
  </si>
  <si>
    <t>40.05.120</t>
  </si>
  <si>
    <t>INTERRUPTOR COM 2 TECLAS, 1 SIMPLES, 1 PARALELO E PLACA</t>
  </si>
  <si>
    <t>7.15</t>
  </si>
  <si>
    <t>40.05.140</t>
  </si>
  <si>
    <t>INTERRUPTOR COM 3 TECLAS, 2 SIMPLES, 1 PARALELO E PLACA</t>
  </si>
  <si>
    <t>7.16</t>
  </si>
  <si>
    <t>40.05.160</t>
  </si>
  <si>
    <t>INTERRUPTOR COM 3 TECLAS, 1 SIMPLES, 2 PARALELO E PLACA</t>
  </si>
  <si>
    <t>7.17</t>
  </si>
  <si>
    <t>40.05.170</t>
  </si>
  <si>
    <t>INTERRUPTOR BIPOLAR PARALELO, 1 TECLA DUPLA E PLACA</t>
  </si>
  <si>
    <t>7.18</t>
  </si>
  <si>
    <t>40.05.180</t>
  </si>
  <si>
    <t>INTERRUPTOR BIPOLAR SIMPLES, 1 TECLA DUPLA E PLACA</t>
  </si>
  <si>
    <t>7.19</t>
  </si>
  <si>
    <t>40.05.340</t>
  </si>
  <si>
    <t>SENSOR DE PRESENÇA PARA TETO, COM FOTOCÉLULA, PARA LÂMPADA QUALQUER</t>
  </si>
  <si>
    <t>7.20</t>
  </si>
  <si>
    <t>40.11.010</t>
  </si>
  <si>
    <t>RELÉ FOTOELÉTRICO 50/60 HZ, 110/220 V, 1200 VA, COMPLETO</t>
  </si>
  <si>
    <t>7.21</t>
  </si>
  <si>
    <t>40.20.120</t>
  </si>
  <si>
    <t>PLACA DE 4´ X 2´</t>
  </si>
  <si>
    <t>7.22</t>
  </si>
  <si>
    <t>40.20.140</t>
  </si>
  <si>
    <t>PLACA DE 4´ X 4´</t>
  </si>
  <si>
    <t>7.23</t>
  </si>
  <si>
    <t>40.20.240</t>
  </si>
  <si>
    <t>PLUGUE COM 2P+T DE 10A, 250V</t>
  </si>
  <si>
    <t>7.24</t>
  </si>
  <si>
    <t>09.08.082</t>
  </si>
  <si>
    <t>TOMADA DE PISO PARA TEL/LOGICA - ELETRODUTO DE PVC</t>
  </si>
  <si>
    <t>7.25</t>
  </si>
  <si>
    <t>09.84.017</t>
  </si>
  <si>
    <t>BOTAO DE CAMPAINHA</t>
  </si>
  <si>
    <t>7.26</t>
  </si>
  <si>
    <t>09.84.030</t>
  </si>
  <si>
    <t>CIGARRA TIPO FABRICA</t>
  </si>
  <si>
    <t>ILUMINAÇÃO</t>
  </si>
  <si>
    <t>8.1</t>
  </si>
  <si>
    <t>41.02.541</t>
  </si>
  <si>
    <t>LÂMPADA LED TUBULAR T8 COM BASE G13, DE 900 ATÉ 1050 IM - 9 A 10 W</t>
  </si>
  <si>
    <t>8.2</t>
  </si>
  <si>
    <t>41.02.551</t>
  </si>
  <si>
    <t>LÂMPADA LED TUBULAR T8 COM BASE G13, DE 1850 ATÉ 2000 IM - 18 A 20 W</t>
  </si>
  <si>
    <t>8.3</t>
  </si>
  <si>
    <t>41.02.580</t>
  </si>
  <si>
    <t>LÂMPADA LED 13,5W, COM BASE E-27, 1400 ATÉ 1510 LM</t>
  </si>
  <si>
    <t>8.4</t>
  </si>
  <si>
    <t>41.04.020</t>
  </si>
  <si>
    <t>RECEPTÁCULO DE PORCELANA COM PARAFUSO DE FIXAÇÃO COM ROSCA E-27</t>
  </si>
  <si>
    <t>8.5</t>
  </si>
  <si>
    <t>41.10.060</t>
  </si>
  <si>
    <t>BRAÇO EM TUBO DE FERRO GALVANIZADO DE 1" X 1,00 M PARA FIXAÇÃO DE UMA LUMINÁRIA</t>
  </si>
  <si>
    <t>8.6</t>
  </si>
  <si>
    <t>41.10.430</t>
  </si>
  <si>
    <t>POSTE TELECÔNICO RETO EM AÇO SAE 1010/1020 GALVANIZADO A FOGO, ALTURA DE 6,00 M</t>
  </si>
  <si>
    <t>8.7</t>
  </si>
  <si>
    <t>41.11.100</t>
  </si>
  <si>
    <t>LUMINÁRIA RETANGULAR FECHADA PARA ILUMINAÇÃO EXTERNA EM POSTE, TIPO PÉTALA GRANDE</t>
  </si>
  <si>
    <t>8.8</t>
  </si>
  <si>
    <t>41.11.110</t>
  </si>
  <si>
    <t>LUMINÁRIA RETANGULAR FECHADA PARA ILUMINAÇÃO EXTERNA EM POSTE, TIPO PÉTALA PEQUENA</t>
  </si>
  <si>
    <t>8.9</t>
  </si>
  <si>
    <t>41.11.703</t>
  </si>
  <si>
    <t>LUMINÁRIA PÚBLICA LED RETANGULAR PARA POSTE, FLUXO LUMINOSO DE 14200 A 18000 LM, EFICIÊNCIA MÍNIMA DE 120 LM/W - POTÊNCIA DE 100 W/120 W</t>
  </si>
  <si>
    <t>8.10</t>
  </si>
  <si>
    <t>41.12.210</t>
  </si>
  <si>
    <t>PROJETOR LED MODULAR, FLUXO LUMINOSO DE 26294 LM, EFICIÊNCIA MÍNIMA DE 125 L/W - 150 W/200 W</t>
  </si>
  <si>
    <t>8.11</t>
  </si>
  <si>
    <t>41.20.080</t>
  </si>
  <si>
    <t>PLAFON PLÁSTICO E/OU PVC PARA ACABAMENTO DE PONTO DE LUZ, COM SOQUETE E-27 PARA LÂMPADA FLUORESCENTE COMPACTA</t>
  </si>
  <si>
    <t>8.12</t>
  </si>
  <si>
    <t>41.31.040</t>
  </si>
  <si>
    <t>LUMINÁRIA LED RETANGULAR DE SOBREPOR COM DIFUSOR TRANSLÚCIDO, 4000 K, FLUXO LUMINOSO DE 3690 A 4800 LM, POTÊNCIA DE 38 W A 41 W</t>
  </si>
  <si>
    <t>8.13</t>
  </si>
  <si>
    <t>41.31.070</t>
  </si>
  <si>
    <t>LUMINÁRIA LED QUADRADA DE SOBREPOR COM DIFUSOR PRISMÁTICO TRANSLÚCIDO, 4000 K, FLUXO LUMINOSO DE 1363 A 1800 LM, POTÊNCIA DE 15 W A 24 W</t>
  </si>
  <si>
    <t>8.14</t>
  </si>
  <si>
    <t>41.31.080</t>
  </si>
  <si>
    <t>LUMINÁRIA LED REDONDA DE EMBUTIR COM DIFUSOR TRANSLÚCIDO, 4000 K, FLUXO LUMINOSO DE 800 A 1060 LM, POTÊNCIA DE 9 W A 12 W</t>
  </si>
  <si>
    <t>8.15</t>
  </si>
  <si>
    <t>41.31.101</t>
  </si>
  <si>
    <t>PROJETOR LED RETANGULAR, POTÊNCIA DE 30 W, FLUXO LUMINOSO DE 2250 A 2400 LM, TEMPERATURA COR 6.500 K, BIVOLT</t>
  </si>
  <si>
    <t>8.16</t>
  </si>
  <si>
    <t>50.05.072</t>
  </si>
  <si>
    <t>LUMINÁRIA DE EMERGÊNCIA LED DE SOBREPOR, PARA TETO OU PAREDE,AUTONOMIA MÍNIMA 2 HORAS</t>
  </si>
  <si>
    <t>8.17</t>
  </si>
  <si>
    <t>09.09.076</t>
  </si>
  <si>
    <t>IL-99 LUMINÁRIA LED SUSPENSA &lt;= 150W Ø 270 MM INSTALAÇÃO ACIMA DE 5M</t>
  </si>
  <si>
    <t>8.18</t>
  </si>
  <si>
    <t>09.11.040</t>
  </si>
  <si>
    <t>IL-100 PROJETOR LED &lt;= 50W C/DIFUSOR DE VIDRO TEMPERADO</t>
  </si>
  <si>
    <t>8.19</t>
  </si>
  <si>
    <t>09.11.041</t>
  </si>
  <si>
    <t>IL-101 PROJETOR LED &lt;=100W L240 x H175 MM C/DIFUSOR DE VIDRO TEMPERADO</t>
  </si>
  <si>
    <t>8.20</t>
  </si>
  <si>
    <t>09.11.043</t>
  </si>
  <si>
    <t>IL-101 PROJETOR LED &lt;=100W L235 x H260 MM C/DIFUSOR DE VIDRO TEMPERADO.</t>
  </si>
  <si>
    <t>8.21</t>
  </si>
  <si>
    <t>09.84.032</t>
  </si>
  <si>
    <t>CALHA P/ LUMINARIA EMBUTIR C/ REFLETOR E ALETAS (IL-61) COM SOQUETES P/ DUAS LAMPADAS LED TUBULAR 120 CM</t>
  </si>
  <si>
    <t>8.22</t>
  </si>
  <si>
    <t>09.84.033</t>
  </si>
  <si>
    <t>8.23</t>
  </si>
  <si>
    <t>09.84.037</t>
  </si>
  <si>
    <t>8.24</t>
  </si>
  <si>
    <t>09.84.052</t>
  </si>
  <si>
    <t>SOQUETE ANTIVIBRATORIO ENGATE RAPIDO P/LAMPADA LED TUBULAR</t>
  </si>
  <si>
    <t>8.25</t>
  </si>
  <si>
    <t>09.84.069</t>
  </si>
  <si>
    <t>8.26</t>
  </si>
  <si>
    <t>09.84.101</t>
  </si>
  <si>
    <t>8.27</t>
  </si>
  <si>
    <t>09.84.102</t>
  </si>
  <si>
    <t>CALHA PARA LUMINARIA SOBREPOR COM REFLETOR E ALETAS (IL-75) COM SOQUETES PARA DUAS LAMPADAS LED TUBULAR 120 CM</t>
  </si>
  <si>
    <t>8.28</t>
  </si>
  <si>
    <t>09.84.104</t>
  </si>
  <si>
    <t>8.29</t>
  </si>
  <si>
    <t>09.84.106</t>
  </si>
  <si>
    <t>AQUECEDORES E EQUIPAMENTOS PARA ÁGUA QUENTE</t>
  </si>
  <si>
    <t>9.1</t>
  </si>
  <si>
    <t>43.02.080</t>
  </si>
  <si>
    <t>CHUVEIRO ELÉTRICO DE 6.500 W / 220V COM RESISTÊNCIA BLINDADA</t>
  </si>
  <si>
    <t>9.2</t>
  </si>
  <si>
    <t>43.02.140</t>
  </si>
  <si>
    <t>CHUVEIRO ELÉTRICO DE 5.500 W / 220 V EM PVC</t>
  </si>
  <si>
    <t>9.3</t>
  </si>
  <si>
    <t>43.02.180</t>
  </si>
  <si>
    <t>DUCHA ELETÔNICA DE 6.800W ATÉ 7.900W</t>
  </si>
  <si>
    <t>9.4</t>
  </si>
  <si>
    <t>43.03.212</t>
  </si>
  <si>
    <t>AQUECEDOR DE PASSAGEM ELÉTRICO INDIVIDUAL, BAIXA PRESSÃO - 5.000 W / 6.000 W</t>
  </si>
  <si>
    <t>9.5</t>
  </si>
  <si>
    <t>43.04.020</t>
  </si>
  <si>
    <t>TORNEIRA ELÉTRICA</t>
  </si>
  <si>
    <t>EXAUSTORES</t>
  </si>
  <si>
    <t>10.1</t>
  </si>
  <si>
    <t>09.12.001</t>
  </si>
  <si>
    <t>EX-01 EXAUSTOR AXIAL DN 40CM</t>
  </si>
  <si>
    <t>10.2</t>
  </si>
  <si>
    <t>09.12.010</t>
  </si>
  <si>
    <t>EXAUSTOR DN 150MM VAZAO 280 M3HORA COM VENEZIANA AUTOFECHANTE INCLUSIVE DUTO EXAUSTAO USO EXCLUSIVO PADRAO CRECHE</t>
  </si>
  <si>
    <t>SISTEMA DE TELEFONIA -  REDE LÓGICA E ACESSÓRIOS</t>
  </si>
  <si>
    <t>11.1</t>
  </si>
  <si>
    <t>39.11.110</t>
  </si>
  <si>
    <t>FIO TELEFÔNICO EXTERNO TIPO FE-160</t>
  </si>
  <si>
    <t>11.2</t>
  </si>
  <si>
    <t>39.18.120</t>
  </si>
  <si>
    <t>CABO PARA REDE U/UTP 23 AWG COM 4 PARES - CATEGORIA 6A</t>
  </si>
  <si>
    <t>11.3</t>
  </si>
  <si>
    <t>39.18.126</t>
  </si>
  <si>
    <t>CABO PARA REDE 24 AWG COM 4 PARES, CATEGORIA 6</t>
  </si>
  <si>
    <t>11.4</t>
  </si>
  <si>
    <t>69.03.090</t>
  </si>
  <si>
    <t>APARELHO TELEFÔNICO MULTIFREQUENCIAL, COM TECLAS ´FLASH´, ´HOOK´, ´PAUSE´, ´LND´, ´MODE´</t>
  </si>
  <si>
    <t>11.5</t>
  </si>
  <si>
    <t>40.04.080</t>
  </si>
  <si>
    <t>TOMADA PARA TELEFONE 4P, PADRÃO TELEBRÁS, COM PLACA</t>
  </si>
  <si>
    <t>11.6</t>
  </si>
  <si>
    <t>40.04.096</t>
  </si>
  <si>
    <t>TOMADA RJ 45 PARA REDE DE DADOS, COM PLACA</t>
  </si>
  <si>
    <t>11.7</t>
  </si>
  <si>
    <t>28.01.150</t>
  </si>
  <si>
    <t>FECHADURA ELÉTRICA DE SOBREPOR PARA PORTA OU PORTÃO COM PESO ATÉ 400KG</t>
  </si>
  <si>
    <t>11.8</t>
  </si>
  <si>
    <t xml:space="preserve">66.02.130 </t>
  </si>
  <si>
    <t>PORTEIRO ELETRÔNICO COM UM INTERFONE</t>
  </si>
  <si>
    <t>11.9</t>
  </si>
  <si>
    <t>66.02.460</t>
  </si>
  <si>
    <t>VÍDEO PORTEIRO ELETRÔNICO COLORIDO, COM UM INTERFONE</t>
  </si>
  <si>
    <t>11.10</t>
  </si>
  <si>
    <t>66.08.100</t>
  </si>
  <si>
    <t>RACK FECHADO PADRÃO METÁLICO, 19 X 12 US X 470 MM</t>
  </si>
  <si>
    <t>11.11</t>
  </si>
  <si>
    <t>66.20.225</t>
  </si>
  <si>
    <t>SWITCH GIGABIT 24 PORTAS COM CAPACIDADE DE 10/100/1000/MBPS</t>
  </si>
  <si>
    <t>DESLOCAMENTOS EXCEDENTES</t>
  </si>
  <si>
    <t>12.1</t>
  </si>
  <si>
    <t>C.P.</t>
  </si>
  <si>
    <t>DESLOCAMENTO PARA UNIDADE E.M.E.B. CAPITÃO BRAZ - SEM B.D.I.</t>
  </si>
  <si>
    <t>12.2</t>
  </si>
  <si>
    <t>DESLOCAMENTO PARA UNIDADE E.M. PROFº MARIO TADEU DE SOUZA - SEM B.D.I.</t>
  </si>
  <si>
    <t>12.3</t>
  </si>
  <si>
    <t>DESLOCAMENTO PARA UNIDADE E.M. PROFª SHIRLEI BUENO DE PAULA - SEM B.D.I</t>
  </si>
  <si>
    <t>12.4</t>
  </si>
  <si>
    <t>DESLOCAMENTO PARA UNIDADE E.M. VEREADOR JOSÉ RODRIGUES DE FREITAS - SEM B.D.I.</t>
  </si>
  <si>
    <t>12.5</t>
  </si>
  <si>
    <t>DESLOCAMENTO PARA UNIDADE E.M.E.I. GATO DE BOTAS - SEM B.D.I.</t>
  </si>
  <si>
    <t>12.6</t>
  </si>
  <si>
    <t>DESLOCAMENTO PARA UNIDADE E.M.E.I.F. JOAQUIM DA COSTA - SEM B.D.I.</t>
  </si>
  <si>
    <t>TOTAL GERAL DOS SERVIÇOS C/ B.D.I.</t>
  </si>
  <si>
    <t>Mayra Cristina da Veiga Moreira</t>
  </si>
  <si>
    <t>Eng. Civil -  CREA 5069469210</t>
  </si>
  <si>
    <t>Proposta do Licitante</t>
  </si>
  <si>
    <t>BDI do Licitante</t>
  </si>
  <si>
    <t>ELETRODUTO CORRUGADO EM POLIETILENO DE ALTA DENSIDADE, DN= 50 MM,COM ACESSÓRIOS</t>
  </si>
  <si>
    <t>QUADRO DISTRIBUICAO , DISJ. GERAL 100 A PARA 24 POSIÇOES DE DISJUNTORES. CAIXA E TAMPA PLASTICO NÃO PROPAGANTE DE CHAMA</t>
  </si>
  <si>
    <t>CALHA P/LUMINARIA EMBUTIR C/ REFLETOR E ALETAS (IL-63) COM SOQUETES P/ QUATRO LAMPADAS LED TUBULAR 60 CM</t>
  </si>
  <si>
    <t>CALHA PARA LUMINARIA SOBREPOR COM DIFUSOR TRANSPARENTE (IL-42) COM SOQUETES P/ DUAS LAMPADAS LED TUBULAR 120 CM</t>
  </si>
  <si>
    <t>CALHA P/ LUMINARIA SOBREPOR C/ DIFUSOR TRANSLUCIDO (IL-69 ) COM SOQUETES P/ DUAS LAMPADAS LED TUBULAR 120 CM</t>
  </si>
  <si>
    <t>CALHA PARA LUMINARIA SOBREPOR COM REFLETOR EM ALUMINIO (IL-74 / (IL-82)) COM SOQUETES PARA DUAS LAMPADAS LED TUBULAR 120 CM</t>
  </si>
  <si>
    <t>CALHA PARA LUMINARIA EMBUTIR COM REFLETOR E ALETAS (IL-78) COM SOQUETES PARA DUAS LAMPADAS LED TUBULAR 120 CM</t>
  </si>
  <si>
    <t>CALHA PARA LUMINARIA EMBUTIR COM REFLETOR SEM ALETAS (IL-80) COM SOQUETES PARA DUAS LAMPADAS LED TUBULAR 120 CM</t>
  </si>
  <si>
    <t>Logo da Empresa</t>
  </si>
  <si>
    <t>TOTAL GERAL</t>
  </si>
  <si>
    <t>RAZÃO SOCIAL:</t>
  </si>
  <si>
    <t>CNPJ:</t>
  </si>
  <si>
    <t>ENDEREÇO:</t>
  </si>
  <si>
    <t>RESPONSÁVEL PELA EMPRESA:</t>
  </si>
  <si>
    <t>TEL. CONTATO:</t>
  </si>
  <si>
    <t>VALIDADE DA PROPOSTA:</t>
  </si>
  <si>
    <t>DATA DA PROPOSTA:</t>
  </si>
  <si>
    <t>DADOS DO LICITANTE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</si>
</sst>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&quot;-&quot;??_);_(@_)"/>
    <numFmt numFmtId="166" formatCode="&quot;Cajati,&quot;\ dd\ &quot;de&quot;\ mmmm\ &quot;de&quot;\ yyyy&quot;.&quot;"/>
  </numFmts>
  <fonts count="12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6"/>
      <color rgb="FFFF0000"/>
      <name val="Arial"/>
      <family val="2"/>
    </font>
    <font>
      <sz val="10"/>
      <color indexed="8"/>
      <name val="MS Sans Serif"/>
      <family val="2"/>
    </font>
    <font>
      <b/>
      <sz val="12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rgb="FF000000"/>
      <name val="Arial"/>
      <family val="2"/>
    </font>
    <font>
      <b/>
      <i/>
      <sz val="10"/>
      <name val="Arial"/>
      <family val="2"/>
    </font>
    <font>
      <b/>
      <i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5" fillId="0" borderId="0"/>
  </cellStyleXfs>
  <cellXfs count="171">
    <xf numFmtId="0" fontId="0" fillId="0" borderId="0" xfId="0"/>
    <xf numFmtId="0" fontId="1" fillId="0" borderId="1" xfId="4" applyBorder="1" applyAlignment="1">
      <alignment horizontal="center" vertical="center" wrapText="1"/>
    </xf>
    <xf numFmtId="0" fontId="1" fillId="0" borderId="0" xfId="4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1" fillId="0" borderId="0" xfId="4" applyAlignment="1">
      <alignment wrapText="1"/>
    </xf>
    <xf numFmtId="0" fontId="1" fillId="0" borderId="1" xfId="4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4"/>
    <xf numFmtId="0" fontId="3" fillId="2" borderId="3" xfId="4" applyFont="1" applyFill="1" applyBorder="1" applyAlignment="1">
      <alignment horizontal="center" vertical="center"/>
    </xf>
    <xf numFmtId="0" fontId="3" fillId="0" borderId="4" xfId="4" applyFont="1" applyBorder="1" applyAlignment="1">
      <alignment horizontal="left" vertical="center"/>
    </xf>
    <xf numFmtId="0" fontId="3" fillId="0" borderId="5" xfId="4" applyFont="1" applyBorder="1" applyAlignment="1">
      <alignment horizontal="left" vertical="center"/>
    </xf>
    <xf numFmtId="0" fontId="3" fillId="0" borderId="6" xfId="4" applyFont="1" applyBorder="1" applyAlignment="1">
      <alignment horizontal="left" vertical="center"/>
    </xf>
    <xf numFmtId="0" fontId="3" fillId="2" borderId="7" xfId="4" applyFont="1" applyFill="1" applyBorder="1" applyAlignment="1">
      <alignment horizontal="center" vertical="center"/>
    </xf>
    <xf numFmtId="164" fontId="3" fillId="2" borderId="7" xfId="4" applyNumberFormat="1" applyFont="1" applyFill="1" applyBorder="1" applyAlignment="1">
      <alignment horizontal="center" vertical="center"/>
    </xf>
    <xf numFmtId="0" fontId="3" fillId="2" borderId="8" xfId="4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3" fillId="2" borderId="2" xfId="4" applyFont="1" applyFill="1" applyBorder="1" applyAlignment="1">
      <alignment horizontal="center" vertical="center"/>
    </xf>
    <xf numFmtId="164" fontId="3" fillId="2" borderId="2" xfId="4" applyNumberFormat="1" applyFont="1" applyFill="1" applyBorder="1" applyAlignment="1">
      <alignment horizontal="center" vertical="center"/>
    </xf>
    <xf numFmtId="0" fontId="3" fillId="0" borderId="2" xfId="4" applyFont="1" applyBorder="1" applyAlignment="1">
      <alignment horizontal="left" vertical="center"/>
    </xf>
    <xf numFmtId="0" fontId="3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" borderId="2" xfId="4" applyFont="1" applyFill="1" applyBorder="1" applyAlignment="1">
      <alignment horizontal="left"/>
    </xf>
    <xf numFmtId="9" fontId="3" fillId="0" borderId="2" xfId="4" applyNumberFormat="1" applyFont="1" applyBorder="1" applyAlignment="1">
      <alignment horizontal="center"/>
    </xf>
    <xf numFmtId="0" fontId="1" fillId="4" borderId="2" xfId="4" applyFill="1" applyBorder="1" applyAlignment="1">
      <alignment horizontal="left"/>
    </xf>
    <xf numFmtId="14" fontId="3" fillId="0" borderId="2" xfId="0" applyNumberFormat="1" applyFont="1" applyBorder="1" applyAlignment="1">
      <alignment horizontal="center" vertical="center" wrapText="1"/>
    </xf>
    <xf numFmtId="0" fontId="1" fillId="0" borderId="0" xfId="4" applyBorder="1"/>
    <xf numFmtId="0" fontId="4" fillId="0" borderId="0" xfId="0" applyFont="1" applyBorder="1" applyAlignment="1">
      <alignment horizontal="center" vertical="center" wrapText="1"/>
    </xf>
    <xf numFmtId="49" fontId="3" fillId="2" borderId="2" xfId="5" applyNumberFormat="1" applyFont="1" applyFill="1" applyBorder="1" applyAlignment="1">
      <alignment horizontal="center" vertical="center"/>
    </xf>
    <xf numFmtId="49" fontId="3" fillId="2" borderId="2" xfId="5" applyNumberFormat="1" applyFont="1" applyFill="1" applyBorder="1" applyAlignment="1">
      <alignment horizontal="center" vertical="center" wrapText="1"/>
    </xf>
    <xf numFmtId="165" fontId="6" fillId="3" borderId="2" xfId="4" applyNumberFormat="1" applyFont="1" applyFill="1" applyBorder="1" applyAlignment="1">
      <alignment horizontal="center" vertical="center" wrapText="1"/>
    </xf>
    <xf numFmtId="165" fontId="3" fillId="3" borderId="2" xfId="4" applyNumberFormat="1" applyFont="1" applyFill="1" applyBorder="1" applyAlignment="1">
      <alignment horizontal="center" vertical="center" wrapText="1"/>
    </xf>
    <xf numFmtId="49" fontId="3" fillId="2" borderId="7" xfId="5" applyNumberFormat="1" applyFont="1" applyFill="1" applyBorder="1" applyAlignment="1">
      <alignment horizontal="center" vertical="center"/>
    </xf>
    <xf numFmtId="2" fontId="3" fillId="2" borderId="7" xfId="5" applyNumberFormat="1" applyFont="1" applyFill="1" applyBorder="1" applyAlignment="1">
      <alignment horizontal="center" vertical="center"/>
    </xf>
    <xf numFmtId="44" fontId="3" fillId="2" borderId="7" xfId="2" applyFont="1" applyFill="1" applyBorder="1" applyAlignment="1">
      <alignment horizontal="center" vertical="center" wrapText="1"/>
    </xf>
    <xf numFmtId="0" fontId="7" fillId="5" borderId="2" xfId="5" applyFont="1" applyFill="1" applyBorder="1" applyAlignment="1">
      <alignment horizontal="center" vertical="center" wrapText="1"/>
    </xf>
    <xf numFmtId="0" fontId="7" fillId="5" borderId="2" xfId="5" applyFont="1" applyFill="1" applyBorder="1" applyAlignment="1">
      <alignment horizontal="left" vertical="center" wrapText="1"/>
    </xf>
    <xf numFmtId="2" fontId="7" fillId="5" borderId="2" xfId="5" applyNumberFormat="1" applyFont="1" applyFill="1" applyBorder="1" applyAlignment="1">
      <alignment horizontal="center" vertical="center" wrapText="1"/>
    </xf>
    <xf numFmtId="44" fontId="7" fillId="5" borderId="2" xfId="2" applyFont="1" applyFill="1" applyBorder="1" applyAlignment="1">
      <alignment horizontal="center" vertical="center" wrapText="1"/>
    </xf>
    <xf numFmtId="10" fontId="7" fillId="5" borderId="2" xfId="2" applyNumberFormat="1" applyFont="1" applyFill="1" applyBorder="1" applyAlignment="1">
      <alignment horizontal="center" vertical="center" wrapText="1"/>
    </xf>
    <xf numFmtId="0" fontId="1" fillId="0" borderId="2" xfId="4" applyBorder="1" applyAlignment="1">
      <alignment horizontal="center" vertical="center" wrapText="1"/>
    </xf>
    <xf numFmtId="9" fontId="1" fillId="0" borderId="2" xfId="3" applyFont="1" applyFill="1" applyBorder="1" applyAlignment="1">
      <alignment horizontal="center" vertical="center" wrapText="1"/>
    </xf>
    <xf numFmtId="0" fontId="1" fillId="0" borderId="2" xfId="4" applyFont="1" applyBorder="1" applyAlignment="1">
      <alignment horizontal="center" vertical="center" wrapText="1"/>
    </xf>
    <xf numFmtId="0" fontId="1" fillId="0" borderId="2" xfId="4" applyFont="1" applyBorder="1" applyAlignment="1">
      <alignment vertical="center" wrapText="1"/>
    </xf>
    <xf numFmtId="165" fontId="8" fillId="0" borderId="2" xfId="1" applyFont="1" applyBorder="1" applyAlignment="1">
      <alignment horizontal="right" wrapText="1"/>
    </xf>
    <xf numFmtId="44" fontId="1" fillId="0" borderId="2" xfId="2" applyFont="1" applyFill="1" applyBorder="1" applyAlignment="1">
      <alignment horizontal="center" vertical="center" wrapText="1"/>
    </xf>
    <xf numFmtId="10" fontId="7" fillId="4" borderId="2" xfId="2" applyNumberFormat="1" applyFont="1" applyFill="1" applyBorder="1" applyAlignment="1">
      <alignment horizontal="center" vertical="center" wrapText="1"/>
    </xf>
    <xf numFmtId="9" fontId="0" fillId="0" borderId="2" xfId="3" applyFont="1" applyFill="1" applyBorder="1" applyAlignment="1">
      <alignment horizontal="center" vertical="center" wrapText="1"/>
    </xf>
    <xf numFmtId="2" fontId="1" fillId="0" borderId="2" xfId="1" quotePrefix="1" applyNumberFormat="1" applyFill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44" fontId="1" fillId="4" borderId="2" xfId="2" applyFont="1" applyFill="1" applyBorder="1" applyAlignment="1">
      <alignment horizontal="center" vertical="center"/>
    </xf>
    <xf numFmtId="165" fontId="8" fillId="0" borderId="2" xfId="1" applyFont="1" applyBorder="1" applyAlignment="1">
      <alignment horizontal="right" vertical="center" wrapText="1"/>
    </xf>
    <xf numFmtId="165" fontId="8" fillId="0" borderId="2" xfId="1" applyFont="1" applyBorder="1" applyAlignment="1">
      <alignment horizontal="left" wrapText="1"/>
    </xf>
    <xf numFmtId="2" fontId="1" fillId="0" borderId="2" xfId="1" quotePrefix="1" applyNumberFormat="1" applyFill="1" applyBorder="1" applyAlignment="1">
      <alignment horizontal="center" vertical="center" wrapText="1"/>
    </xf>
    <xf numFmtId="0" fontId="3" fillId="5" borderId="2" xfId="4" applyFont="1" applyFill="1" applyBorder="1" applyAlignment="1">
      <alignment horizontal="center" vertical="center" wrapText="1"/>
    </xf>
    <xf numFmtId="9" fontId="1" fillId="0" borderId="2" xfId="3" applyFont="1" applyFill="1" applyBorder="1" applyAlignment="1">
      <alignment horizontal="center" vertical="center"/>
    </xf>
    <xf numFmtId="0" fontId="1" fillId="0" borderId="2" xfId="4" applyFont="1" applyBorder="1" applyAlignment="1">
      <alignment horizontal="center" vertical="center"/>
    </xf>
    <xf numFmtId="0" fontId="1" fillId="0" borderId="2" xfId="4" applyFont="1" applyBorder="1" applyAlignment="1">
      <alignment vertical="center"/>
    </xf>
    <xf numFmtId="2" fontId="1" fillId="0" borderId="2" xfId="1" quotePrefix="1" applyNumberFormat="1" applyFill="1" applyBorder="1" applyAlignment="1">
      <alignment horizontal="right" vertical="center"/>
    </xf>
    <xf numFmtId="44" fontId="1" fillId="0" borderId="2" xfId="2" applyFont="1" applyFill="1" applyBorder="1" applyAlignment="1">
      <alignment horizontal="center" vertical="center"/>
    </xf>
    <xf numFmtId="0" fontId="1" fillId="0" borderId="0" xfId="4" applyAlignment="1"/>
    <xf numFmtId="9" fontId="0" fillId="4" borderId="2" xfId="3" applyFont="1" applyFill="1" applyBorder="1" applyAlignment="1">
      <alignment horizontal="center" vertical="center" wrapText="1"/>
    </xf>
    <xf numFmtId="0" fontId="1" fillId="4" borderId="2" xfId="4" applyFont="1" applyFill="1" applyBorder="1" applyAlignment="1">
      <alignment horizontal="center" vertical="center" wrapText="1"/>
    </xf>
    <xf numFmtId="0" fontId="1" fillId="4" borderId="2" xfId="4" applyFont="1" applyFill="1" applyBorder="1" applyAlignment="1">
      <alignment vertical="center" wrapText="1"/>
    </xf>
    <xf numFmtId="0" fontId="1" fillId="4" borderId="2" xfId="4" applyFill="1" applyBorder="1" applyAlignment="1">
      <alignment horizontal="center" vertical="center" wrapText="1"/>
    </xf>
    <xf numFmtId="2" fontId="1" fillId="4" borderId="2" xfId="1" quotePrefix="1" applyNumberFormat="1" applyFill="1" applyBorder="1" applyAlignment="1">
      <alignment horizontal="right" vertical="center" wrapText="1"/>
    </xf>
    <xf numFmtId="44" fontId="1" fillId="4" borderId="2" xfId="2" applyFont="1" applyFill="1" applyBorder="1" applyAlignment="1">
      <alignment horizontal="center" vertical="center" wrapText="1"/>
    </xf>
    <xf numFmtId="0" fontId="8" fillId="4" borderId="2" xfId="5" applyFont="1" applyFill="1" applyBorder="1" applyAlignment="1">
      <alignment horizontal="center" vertical="center" wrapText="1"/>
    </xf>
    <xf numFmtId="0" fontId="8" fillId="4" borderId="2" xfId="5" applyFont="1" applyFill="1" applyBorder="1" applyAlignment="1">
      <alignment horizontal="left" vertical="center" wrapText="1"/>
    </xf>
    <xf numFmtId="2" fontId="8" fillId="4" borderId="2" xfId="5" applyNumberFormat="1" applyFont="1" applyFill="1" applyBorder="1" applyAlignment="1">
      <alignment horizontal="right" vertical="center" wrapText="1"/>
    </xf>
    <xf numFmtId="44" fontId="8" fillId="4" borderId="2" xfId="2" applyFont="1" applyFill="1" applyBorder="1" applyAlignment="1">
      <alignment horizontal="center" vertical="center" wrapText="1"/>
    </xf>
    <xf numFmtId="165" fontId="8" fillId="0" borderId="2" xfId="1" applyFont="1" applyBorder="1" applyAlignment="1">
      <alignment horizontal="right" vertical="top" wrapText="1"/>
    </xf>
    <xf numFmtId="0" fontId="1" fillId="0" borderId="0" xfId="4" applyAlignment="1">
      <alignment horizontal="center" vertical="center"/>
    </xf>
    <xf numFmtId="0" fontId="1" fillId="0" borderId="2" xfId="4" applyBorder="1"/>
    <xf numFmtId="0" fontId="1" fillId="0" borderId="2" xfId="4" applyBorder="1" applyAlignment="1">
      <alignment horizontal="center" wrapText="1"/>
    </xf>
    <xf numFmtId="0" fontId="1" fillId="0" borderId="2" xfId="4" applyBorder="1" applyAlignment="1">
      <alignment horizontal="center" vertical="center"/>
    </xf>
    <xf numFmtId="2" fontId="1" fillId="0" borderId="2" xfId="4" applyNumberFormat="1" applyBorder="1" applyAlignment="1">
      <alignment horizontal="center" vertical="center"/>
    </xf>
    <xf numFmtId="44" fontId="1" fillId="0" borderId="2" xfId="2" applyFill="1" applyBorder="1" applyAlignment="1">
      <alignment horizontal="center" vertical="center"/>
    </xf>
    <xf numFmtId="165" fontId="1" fillId="0" borderId="2" xfId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" fillId="0" borderId="2" xfId="4" applyFont="1" applyBorder="1" applyAlignment="1">
      <alignment horizontal="center" wrapText="1"/>
    </xf>
    <xf numFmtId="0" fontId="1" fillId="0" borderId="2" xfId="4" applyBorder="1" applyAlignment="1">
      <alignment wrapText="1"/>
    </xf>
    <xf numFmtId="0" fontId="1" fillId="0" borderId="2" xfId="4" applyBorder="1" applyAlignment="1">
      <alignment horizontal="left" vertical="center" wrapText="1"/>
    </xf>
    <xf numFmtId="0" fontId="1" fillId="0" borderId="2" xfId="4" applyFont="1" applyBorder="1" applyAlignment="1">
      <alignment wrapText="1"/>
    </xf>
    <xf numFmtId="44" fontId="10" fillId="4" borderId="2" xfId="2" applyFont="1" applyFill="1" applyBorder="1" applyAlignment="1">
      <alignment horizontal="center" vertical="center"/>
    </xf>
    <xf numFmtId="44" fontId="2" fillId="4" borderId="2" xfId="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5" borderId="4" xfId="4" applyFill="1" applyBorder="1" applyAlignment="1">
      <alignment horizontal="center"/>
    </xf>
    <xf numFmtId="0" fontId="1" fillId="5" borderId="5" xfId="4" applyFill="1" applyBorder="1" applyAlignment="1">
      <alignment horizontal="center"/>
    </xf>
    <xf numFmtId="0" fontId="1" fillId="5" borderId="6" xfId="4" applyFill="1" applyBorder="1" applyAlignment="1">
      <alignment horizontal="center"/>
    </xf>
    <xf numFmtId="0" fontId="2" fillId="5" borderId="4" xfId="4" applyFont="1" applyFill="1" applyBorder="1" applyAlignment="1">
      <alignment horizontal="center" vertical="center"/>
    </xf>
    <xf numFmtId="0" fontId="2" fillId="5" borderId="5" xfId="4" applyFont="1" applyFill="1" applyBorder="1" applyAlignment="1">
      <alignment horizontal="center" vertical="center"/>
    </xf>
    <xf numFmtId="0" fontId="2" fillId="5" borderId="6" xfId="4" applyFont="1" applyFill="1" applyBorder="1" applyAlignment="1">
      <alignment horizontal="center" vertical="center"/>
    </xf>
    <xf numFmtId="0" fontId="2" fillId="5" borderId="2" xfId="4" applyFont="1" applyFill="1" applyBorder="1" applyAlignment="1">
      <alignment horizontal="left" vertical="center"/>
    </xf>
    <xf numFmtId="0" fontId="1" fillId="0" borderId="4" xfId="4" applyBorder="1" applyAlignment="1">
      <alignment horizontal="center"/>
    </xf>
    <xf numFmtId="0" fontId="1" fillId="0" borderId="5" xfId="4" applyBorder="1" applyAlignment="1">
      <alignment horizontal="center"/>
    </xf>
    <xf numFmtId="0" fontId="1" fillId="0" borderId="6" xfId="4" applyBorder="1" applyAlignment="1">
      <alignment horizontal="center"/>
    </xf>
    <xf numFmtId="0" fontId="2" fillId="5" borderId="4" xfId="4" applyFont="1" applyFill="1" applyBorder="1" applyAlignment="1">
      <alignment horizontal="right" vertical="center"/>
    </xf>
    <xf numFmtId="0" fontId="2" fillId="5" borderId="5" xfId="4" applyFont="1" applyFill="1" applyBorder="1" applyAlignment="1">
      <alignment horizontal="right" vertical="center"/>
    </xf>
    <xf numFmtId="0" fontId="2" fillId="5" borderId="6" xfId="4" applyFont="1" applyFill="1" applyBorder="1" applyAlignment="1">
      <alignment horizontal="right" vertical="center"/>
    </xf>
    <xf numFmtId="44" fontId="2" fillId="5" borderId="2" xfId="4" applyNumberFormat="1" applyFont="1" applyFill="1" applyBorder="1" applyAlignment="1">
      <alignment horizontal="left" vertical="center"/>
    </xf>
    <xf numFmtId="0" fontId="1" fillId="2" borderId="2" xfId="4" applyFill="1" applyBorder="1" applyAlignment="1">
      <alignment horizontal="center"/>
    </xf>
    <xf numFmtId="0" fontId="2" fillId="0" borderId="0" xfId="4" applyFont="1" applyBorder="1" applyAlignment="1">
      <alignment horizontal="left" vertical="center"/>
    </xf>
    <xf numFmtId="166" fontId="6" fillId="0" borderId="0" xfId="4" applyNumberFormat="1" applyFont="1" applyBorder="1" applyAlignment="1">
      <alignment horizontal="center" vertical="center"/>
    </xf>
    <xf numFmtId="0" fontId="2" fillId="0" borderId="0" xfId="4" applyFont="1" applyBorder="1" applyAlignment="1">
      <alignment horizontal="left" vertical="center"/>
    </xf>
    <xf numFmtId="0" fontId="2" fillId="0" borderId="0" xfId="4" applyFont="1" applyBorder="1" applyAlignment="1">
      <alignment horizontal="center" vertical="center"/>
    </xf>
    <xf numFmtId="0" fontId="2" fillId="0" borderId="0" xfId="4" applyFont="1" applyBorder="1" applyAlignment="1">
      <alignment vertical="center"/>
    </xf>
    <xf numFmtId="0" fontId="11" fillId="0" borderId="0" xfId="4" applyFont="1" applyBorder="1" applyAlignment="1">
      <alignment horizontal="center" vertical="center"/>
    </xf>
    <xf numFmtId="0" fontId="1" fillId="0" borderId="1" xfId="4" applyBorder="1"/>
    <xf numFmtId="0" fontId="1" fillId="0" borderId="0" xfId="4" applyAlignment="1">
      <alignment horizontal="center" wrapText="1"/>
    </xf>
    <xf numFmtId="2" fontId="1" fillId="0" borderId="0" xfId="4" applyNumberFormat="1" applyAlignment="1">
      <alignment horizontal="center" vertical="center"/>
    </xf>
    <xf numFmtId="0" fontId="2" fillId="0" borderId="0" xfId="4" applyFont="1" applyAlignment="1">
      <alignment horizontal="center" vertical="center"/>
    </xf>
    <xf numFmtId="0" fontId="2" fillId="0" borderId="0" xfId="4" applyFont="1" applyAlignment="1">
      <alignment horizontal="left" wrapText="1"/>
    </xf>
    <xf numFmtId="0" fontId="1" fillId="0" borderId="0" xfId="4" applyFont="1" applyAlignment="1">
      <alignment horizontal="left" wrapText="1"/>
    </xf>
    <xf numFmtId="0" fontId="1" fillId="0" borderId="9" xfId="4" applyBorder="1"/>
    <xf numFmtId="44" fontId="1" fillId="0" borderId="0" xfId="2" applyFont="1" applyFill="1" applyBorder="1" applyAlignment="1">
      <alignment horizontal="center" vertical="center"/>
    </xf>
    <xf numFmtId="165" fontId="1" fillId="0" borderId="0" xfId="1" applyFont="1" applyFill="1" applyBorder="1" applyAlignment="1">
      <alignment horizontal="center" vertical="center"/>
    </xf>
    <xf numFmtId="44" fontId="1" fillId="0" borderId="0" xfId="2" applyFill="1" applyBorder="1" applyAlignment="1">
      <alignment horizontal="center" vertical="center"/>
    </xf>
    <xf numFmtId="165" fontId="1" fillId="0" borderId="0" xfId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/>
    </xf>
    <xf numFmtId="0" fontId="1" fillId="0" borderId="11" xfId="4" applyBorder="1" applyAlignment="1">
      <alignment horizontal="center" vertical="center"/>
    </xf>
    <xf numFmtId="0" fontId="1" fillId="0" borderId="12" xfId="4" applyBorder="1" applyAlignment="1">
      <alignment horizontal="center" vertical="center"/>
    </xf>
    <xf numFmtId="0" fontId="3" fillId="3" borderId="13" xfId="4" applyFont="1" applyFill="1" applyBorder="1" applyAlignment="1">
      <alignment horizontal="center" vertical="center"/>
    </xf>
    <xf numFmtId="44" fontId="3" fillId="3" borderId="14" xfId="4" applyNumberFormat="1" applyFont="1" applyFill="1" applyBorder="1" applyAlignment="1">
      <alignment horizontal="center" vertical="center"/>
    </xf>
    <xf numFmtId="0" fontId="3" fillId="3" borderId="14" xfId="4" applyFont="1" applyFill="1" applyBorder="1" applyAlignment="1">
      <alignment horizontal="center" vertical="center"/>
    </xf>
    <xf numFmtId="44" fontId="3" fillId="2" borderId="13" xfId="2" applyFont="1" applyFill="1" applyBorder="1" applyAlignment="1">
      <alignment horizontal="center" vertical="center" wrapText="1"/>
    </xf>
    <xf numFmtId="49" fontId="3" fillId="2" borderId="14" xfId="5" applyNumberFormat="1" applyFont="1" applyFill="1" applyBorder="1" applyAlignment="1">
      <alignment horizontal="center" vertical="center"/>
    </xf>
    <xf numFmtId="44" fontId="7" fillId="5" borderId="13" xfId="2" applyFont="1" applyFill="1" applyBorder="1" applyAlignment="1">
      <alignment horizontal="center" vertical="center" wrapText="1"/>
    </xf>
    <xf numFmtId="44" fontId="7" fillId="5" borderId="14" xfId="2" applyFont="1" applyFill="1" applyBorder="1" applyAlignment="1">
      <alignment horizontal="center" vertical="center" wrapText="1"/>
    </xf>
    <xf numFmtId="44" fontId="1" fillId="6" borderId="13" xfId="4" applyNumberFormat="1" applyFill="1" applyBorder="1" applyAlignment="1" applyProtection="1">
      <alignment wrapText="1"/>
      <protection locked="0"/>
    </xf>
    <xf numFmtId="44" fontId="1" fillId="0" borderId="14" xfId="2" applyFont="1" applyFill="1" applyBorder="1" applyAlignment="1">
      <alignment horizontal="center" vertical="center" wrapText="1"/>
    </xf>
    <xf numFmtId="0" fontId="1" fillId="0" borderId="13" xfId="4" applyBorder="1" applyAlignment="1">
      <alignment wrapText="1"/>
    </xf>
    <xf numFmtId="0" fontId="1" fillId="0" borderId="14" xfId="4" applyBorder="1" applyAlignment="1">
      <alignment wrapText="1"/>
    </xf>
    <xf numFmtId="44" fontId="1" fillId="6" borderId="13" xfId="4" applyNumberFormat="1" applyFill="1" applyBorder="1" applyAlignment="1" applyProtection="1">
      <protection locked="0"/>
    </xf>
    <xf numFmtId="0" fontId="1" fillId="0" borderId="13" xfId="4" applyBorder="1"/>
    <xf numFmtId="0" fontId="1" fillId="0" borderId="14" xfId="4" applyBorder="1"/>
    <xf numFmtId="44" fontId="1" fillId="0" borderId="14" xfId="2" applyFont="1" applyFill="1" applyBorder="1" applyAlignment="1" applyProtection="1">
      <alignment horizontal="center" vertical="center" wrapText="1"/>
      <protection locked="0"/>
    </xf>
    <xf numFmtId="0" fontId="1" fillId="7" borderId="13" xfId="4" applyFill="1" applyBorder="1"/>
    <xf numFmtId="0" fontId="1" fillId="7" borderId="14" xfId="4" applyFill="1" applyBorder="1"/>
    <xf numFmtId="0" fontId="3" fillId="7" borderId="13" xfId="4" applyFont="1" applyFill="1" applyBorder="1" applyAlignment="1">
      <alignment horizontal="center"/>
    </xf>
    <xf numFmtId="44" fontId="2" fillId="5" borderId="14" xfId="4" applyNumberFormat="1" applyFont="1" applyFill="1" applyBorder="1" applyAlignment="1">
      <alignment horizontal="left" vertical="center"/>
    </xf>
    <xf numFmtId="0" fontId="1" fillId="2" borderId="18" xfId="4" applyFill="1" applyBorder="1"/>
    <xf numFmtId="0" fontId="2" fillId="2" borderId="19" xfId="4" applyFont="1" applyFill="1" applyBorder="1" applyAlignment="1">
      <alignment vertical="center"/>
    </xf>
    <xf numFmtId="0" fontId="2" fillId="2" borderId="19" xfId="4" applyFont="1" applyFill="1" applyBorder="1" applyAlignment="1">
      <alignment horizontal="left" vertical="center"/>
    </xf>
    <xf numFmtId="0" fontId="2" fillId="2" borderId="20" xfId="4" applyFont="1" applyFill="1" applyBorder="1" applyAlignment="1">
      <alignment horizontal="left" vertical="center"/>
    </xf>
    <xf numFmtId="0" fontId="6" fillId="0" borderId="21" xfId="4" applyFont="1" applyBorder="1" applyAlignment="1">
      <alignment horizontal="center"/>
    </xf>
    <xf numFmtId="0" fontId="6" fillId="0" borderId="22" xfId="4" applyFont="1" applyBorder="1" applyAlignment="1">
      <alignment horizontal="center"/>
    </xf>
    <xf numFmtId="0" fontId="6" fillId="0" borderId="23" xfId="4" applyFont="1" applyBorder="1" applyAlignment="1">
      <alignment horizontal="center"/>
    </xf>
    <xf numFmtId="0" fontId="3" fillId="3" borderId="13" xfId="0" applyFont="1" applyFill="1" applyBorder="1" applyAlignment="1">
      <alignment horizontal="left"/>
    </xf>
    <xf numFmtId="0" fontId="3" fillId="3" borderId="16" xfId="0" applyFont="1" applyFill="1" applyBorder="1" applyAlignment="1">
      <alignment horizontal="left"/>
    </xf>
    <xf numFmtId="0" fontId="3" fillId="3" borderId="24" xfId="0" applyFont="1" applyFill="1" applyBorder="1" applyAlignment="1">
      <alignment horizontal="left"/>
    </xf>
    <xf numFmtId="0" fontId="1" fillId="0" borderId="28" xfId="4" applyBorder="1" applyAlignment="1">
      <alignment horizontal="center"/>
    </xf>
    <xf numFmtId="0" fontId="1" fillId="0" borderId="27" xfId="4" applyBorder="1" applyAlignment="1">
      <alignment horizontal="center"/>
    </xf>
    <xf numFmtId="0" fontId="1" fillId="0" borderId="10" xfId="4" applyBorder="1" applyAlignment="1">
      <alignment horizontal="center"/>
    </xf>
    <xf numFmtId="0" fontId="1" fillId="0" borderId="15" xfId="4" applyBorder="1" applyAlignment="1">
      <alignment horizontal="center"/>
    </xf>
    <xf numFmtId="0" fontId="2" fillId="6" borderId="2" xfId="4" applyFont="1" applyFill="1" applyBorder="1" applyAlignment="1" applyProtection="1">
      <alignment horizontal="left" vertical="center" wrapText="1"/>
      <protection locked="0"/>
    </xf>
    <xf numFmtId="0" fontId="2" fillId="6" borderId="14" xfId="4" applyFont="1" applyFill="1" applyBorder="1" applyAlignment="1" applyProtection="1">
      <alignment horizontal="left" vertical="center" wrapText="1"/>
      <protection locked="0"/>
    </xf>
    <xf numFmtId="0" fontId="1" fillId="6" borderId="2" xfId="4" applyFont="1" applyFill="1" applyBorder="1" applyAlignment="1" applyProtection="1">
      <alignment horizontal="left" vertical="center" wrapText="1"/>
      <protection locked="0"/>
    </xf>
    <xf numFmtId="0" fontId="1" fillId="6" borderId="14" xfId="4" applyFont="1" applyFill="1" applyBorder="1" applyAlignment="1" applyProtection="1">
      <alignment horizontal="left" vertical="center" wrapText="1"/>
      <protection locked="0"/>
    </xf>
    <xf numFmtId="0" fontId="1" fillId="6" borderId="4" xfId="4" applyFont="1" applyFill="1" applyBorder="1" applyAlignment="1" applyProtection="1">
      <alignment horizontal="left" vertical="center" wrapText="1"/>
      <protection locked="0"/>
    </xf>
    <xf numFmtId="0" fontId="1" fillId="6" borderId="5" xfId="4" applyFont="1" applyFill="1" applyBorder="1" applyAlignment="1" applyProtection="1">
      <alignment horizontal="left" vertical="center" wrapText="1"/>
      <protection locked="0"/>
    </xf>
    <xf numFmtId="0" fontId="1" fillId="6" borderId="15" xfId="4" applyFont="1" applyFill="1" applyBorder="1" applyAlignment="1" applyProtection="1">
      <alignment horizontal="left" vertical="center" wrapText="1"/>
      <protection locked="0"/>
    </xf>
    <xf numFmtId="0" fontId="2" fillId="6" borderId="25" xfId="4" applyFont="1" applyFill="1" applyBorder="1" applyAlignment="1" applyProtection="1">
      <alignment horizontal="left" vertical="center" wrapText="1"/>
      <protection locked="0"/>
    </xf>
    <xf numFmtId="0" fontId="2" fillId="6" borderId="26" xfId="4" applyFont="1" applyFill="1" applyBorder="1" applyAlignment="1" applyProtection="1">
      <alignment horizontal="left" vertical="center" wrapText="1"/>
      <protection locked="0"/>
    </xf>
    <xf numFmtId="0" fontId="2" fillId="6" borderId="27" xfId="4" applyFont="1" applyFill="1" applyBorder="1" applyAlignment="1" applyProtection="1">
      <alignment horizontal="left" vertical="center" wrapText="1"/>
      <protection locked="0"/>
    </xf>
    <xf numFmtId="0" fontId="1" fillId="3" borderId="21" xfId="4" applyFill="1" applyBorder="1" applyAlignment="1">
      <alignment horizontal="center"/>
    </xf>
    <xf numFmtId="0" fontId="1" fillId="3" borderId="23" xfId="4" applyFill="1" applyBorder="1" applyAlignment="1">
      <alignment horizontal="center"/>
    </xf>
    <xf numFmtId="0" fontId="1" fillId="6" borderId="14" xfId="4" applyFill="1" applyBorder="1" applyAlignment="1" applyProtection="1">
      <alignment horizontal="center"/>
      <protection locked="0"/>
    </xf>
    <xf numFmtId="0" fontId="3" fillId="3" borderId="16" xfId="4" applyFont="1" applyFill="1" applyBorder="1" applyAlignment="1">
      <alignment horizontal="center" vertical="center"/>
    </xf>
    <xf numFmtId="0" fontId="1" fillId="6" borderId="17" xfId="4" applyFill="1" applyBorder="1" applyAlignment="1" applyProtection="1">
      <alignment horizontal="center"/>
      <protection locked="0"/>
    </xf>
  </cellXfs>
  <cellStyles count="6">
    <cellStyle name="Moeda" xfId="2" builtinId="4"/>
    <cellStyle name="Normal" xfId="0" builtinId="0"/>
    <cellStyle name="Normal 2" xfId="4"/>
    <cellStyle name="Normal 2_3_-_PLANILHA_MODELO_e_Boletim_CPOS_157" xfId="5"/>
    <cellStyle name="Porcentagem" xfId="3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dri/OneDrive/Documentos/CONTRATOS%20MANUTEN&#199;&#195;O%20-%20EDUCA&#199;&#195;O/RENOVA&#199;&#195;O%20-%20CONTRATO%20184-23-%20R&amp;R%20-%20MANUTEN&#199;&#195;O%20ELETRICA%20-%202026/Planilha%20de%20Or&#231;amento%20-%20Registro%20de%20Pre&#231;o%20-%20Manuten&#231;&#227;o%20El&#233;tric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im/Downloads/1&#170;%20MEDI&#199;&#195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DE ORÇAMENTO"/>
      <sheetName val="DIST. UNIDADES"/>
      <sheetName val="COMPOSIÇÃO PRÓPRIA (C.P.)"/>
      <sheetName val="Cálculo B.D.I.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RETARIA DE EDUCAÇÃO"/>
      <sheetName val="COZINHA PILOTO"/>
      <sheetName val="FUNDAMENTAL"/>
      <sheetName val="INFANTIL"/>
      <sheetName val="RESUMO - MEDIÇÃO"/>
      <sheetName val="RESUMO - VERBA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296"/>
  <sheetViews>
    <sheetView showGridLines="0" tabSelected="1" view="pageBreakPreview" zoomScale="55" zoomScaleSheetLayoutView="55" workbookViewId="0">
      <selection activeCell="M30" sqref="M30"/>
    </sheetView>
  </sheetViews>
  <sheetFormatPr defaultRowHeight="13.2" x14ac:dyDescent="0.25"/>
  <cols>
    <col min="1" max="1" width="2.33203125" style="72" customWidth="1"/>
    <col min="2" max="2" width="8" style="7" customWidth="1"/>
    <col min="3" max="3" width="12.21875" style="7" customWidth="1"/>
    <col min="4" max="4" width="15.77734375" style="72" customWidth="1"/>
    <col min="5" max="5" width="73.109375" style="110" customWidth="1"/>
    <col min="6" max="6" width="7.5546875" style="72" customWidth="1"/>
    <col min="7" max="7" width="9.88671875" style="111" customWidth="1"/>
    <col min="8" max="9" width="13.33203125" style="118" customWidth="1"/>
    <col min="10" max="10" width="19.77734375" style="119" customWidth="1"/>
    <col min="11" max="11" width="11.109375" style="119" customWidth="1"/>
    <col min="12" max="12" width="3.88671875" style="7" customWidth="1"/>
    <col min="13" max="13" width="24.88671875" style="7" customWidth="1"/>
    <col min="14" max="14" width="27.44140625" style="7" customWidth="1"/>
    <col min="15" max="16384" width="8.88671875" style="7"/>
  </cols>
  <sheetData>
    <row r="1" spans="1:14" s="4" customFormat="1" ht="19.8" customHeight="1" thickBot="1" x14ac:dyDescent="0.3">
      <c r="A1" s="1"/>
      <c r="B1" s="2"/>
      <c r="C1" s="3"/>
      <c r="D1" s="3"/>
      <c r="E1" s="3"/>
      <c r="F1" s="3"/>
      <c r="G1" s="3"/>
      <c r="H1" s="3"/>
      <c r="I1" s="3"/>
      <c r="J1" s="3"/>
      <c r="K1" s="2"/>
    </row>
    <row r="2" spans="1:14" ht="69.599999999999994" customHeight="1" x14ac:dyDescent="0.25">
      <c r="A2" s="5"/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M2" s="121" t="s">
        <v>734</v>
      </c>
      <c r="N2" s="122"/>
    </row>
    <row r="3" spans="1:14" ht="22.2" customHeight="1" x14ac:dyDescent="0.25">
      <c r="A3" s="5"/>
      <c r="B3" s="8" t="s">
        <v>1</v>
      </c>
      <c r="C3" s="9" t="s">
        <v>2</v>
      </c>
      <c r="D3" s="10"/>
      <c r="E3" s="11"/>
      <c r="F3" s="12" t="s">
        <v>3</v>
      </c>
      <c r="G3" s="12"/>
      <c r="H3" s="12"/>
      <c r="I3" s="12"/>
      <c r="J3" s="13">
        <f>J267</f>
        <v>816637.28000000026</v>
      </c>
      <c r="K3" s="13"/>
      <c r="M3" s="123" t="s">
        <v>724</v>
      </c>
      <c r="N3" s="124">
        <f>N267</f>
        <v>0</v>
      </c>
    </row>
    <row r="4" spans="1:14" ht="16.2" customHeight="1" x14ac:dyDescent="0.25">
      <c r="A4" s="5"/>
      <c r="B4" s="14"/>
      <c r="C4" s="15" t="s">
        <v>4</v>
      </c>
      <c r="D4" s="15"/>
      <c r="E4" s="15"/>
      <c r="F4" s="16"/>
      <c r="G4" s="16"/>
      <c r="H4" s="16"/>
      <c r="I4" s="16"/>
      <c r="J4" s="17"/>
      <c r="K4" s="17"/>
      <c r="M4" s="123"/>
      <c r="N4" s="125"/>
    </row>
    <row r="5" spans="1:14" ht="19.95" customHeight="1" x14ac:dyDescent="0.25">
      <c r="A5" s="5"/>
      <c r="B5" s="12"/>
      <c r="C5" s="18" t="s">
        <v>5</v>
      </c>
      <c r="D5" s="18"/>
      <c r="E5" s="18"/>
      <c r="F5" s="19" t="s">
        <v>6</v>
      </c>
      <c r="G5" s="19"/>
      <c r="H5" s="19"/>
      <c r="I5" s="19"/>
      <c r="J5" s="20" t="s">
        <v>7</v>
      </c>
      <c r="K5" s="20"/>
      <c r="M5" s="123" t="s">
        <v>725</v>
      </c>
      <c r="N5" s="168"/>
    </row>
    <row r="6" spans="1:14" ht="19.95" customHeight="1" thickBot="1" x14ac:dyDescent="0.3">
      <c r="A6" s="5"/>
      <c r="B6" s="21" t="s">
        <v>8</v>
      </c>
      <c r="C6" s="21"/>
      <c r="D6" s="22">
        <v>0.27</v>
      </c>
      <c r="E6" s="23"/>
      <c r="F6" s="19" t="s">
        <v>9</v>
      </c>
      <c r="G6" s="19"/>
      <c r="H6" s="19"/>
      <c r="I6" s="19"/>
      <c r="J6" s="24">
        <f ca="1">TODAY()</f>
        <v>45946</v>
      </c>
      <c r="K6" s="20"/>
      <c r="M6" s="169"/>
      <c r="N6" s="170"/>
    </row>
    <row r="7" spans="1:14" ht="19.95" customHeight="1" thickBot="1" x14ac:dyDescent="0.3">
      <c r="A7" s="5"/>
      <c r="B7" s="25"/>
      <c r="C7" s="26"/>
      <c r="D7" s="26"/>
      <c r="E7" s="26"/>
      <c r="F7" s="26"/>
      <c r="G7" s="26"/>
      <c r="H7" s="26"/>
      <c r="I7" s="26"/>
      <c r="J7" s="26"/>
      <c r="K7" s="26"/>
      <c r="M7" s="25"/>
      <c r="N7" s="25"/>
    </row>
    <row r="8" spans="1:14" ht="15.6" x14ac:dyDescent="0.25">
      <c r="A8" s="5"/>
      <c r="B8" s="27" t="s">
        <v>10</v>
      </c>
      <c r="C8" s="27" t="s">
        <v>11</v>
      </c>
      <c r="D8" s="28" t="s">
        <v>12</v>
      </c>
      <c r="E8" s="27" t="s">
        <v>13</v>
      </c>
      <c r="F8" s="29" t="s">
        <v>14</v>
      </c>
      <c r="G8" s="29"/>
      <c r="H8" s="29"/>
      <c r="I8" s="29"/>
      <c r="J8" s="29"/>
      <c r="K8" s="30" t="s">
        <v>15</v>
      </c>
      <c r="M8" s="166"/>
      <c r="N8" s="167"/>
    </row>
    <row r="9" spans="1:14" ht="29.25" customHeight="1" x14ac:dyDescent="0.25">
      <c r="A9" s="5"/>
      <c r="B9" s="27"/>
      <c r="C9" s="27"/>
      <c r="D9" s="28"/>
      <c r="E9" s="27"/>
      <c r="F9" s="31" t="s">
        <v>16</v>
      </c>
      <c r="G9" s="32" t="s">
        <v>17</v>
      </c>
      <c r="H9" s="33" t="s">
        <v>18</v>
      </c>
      <c r="I9" s="33" t="s">
        <v>19</v>
      </c>
      <c r="J9" s="31" t="s">
        <v>20</v>
      </c>
      <c r="K9" s="31" t="s">
        <v>21</v>
      </c>
      <c r="M9" s="126" t="s">
        <v>19</v>
      </c>
      <c r="N9" s="127" t="s">
        <v>20</v>
      </c>
    </row>
    <row r="10" spans="1:14" s="4" customFormat="1" x14ac:dyDescent="0.25">
      <c r="A10" s="1"/>
      <c r="B10" s="34">
        <v>1</v>
      </c>
      <c r="C10" s="34"/>
      <c r="D10" s="34"/>
      <c r="E10" s="35" t="s">
        <v>22</v>
      </c>
      <c r="F10" s="34"/>
      <c r="G10" s="36"/>
      <c r="H10" s="37"/>
      <c r="I10" s="37" t="s">
        <v>23</v>
      </c>
      <c r="J10" s="37">
        <f>SUM(J11:J40)</f>
        <v>102402.01</v>
      </c>
      <c r="K10" s="38">
        <f t="shared" ref="K10:K40" si="0">J10/$J$267</f>
        <v>0.12539472848949532</v>
      </c>
      <c r="M10" s="128" t="s">
        <v>23</v>
      </c>
      <c r="N10" s="129">
        <f>SUM(N11:N40)</f>
        <v>0</v>
      </c>
    </row>
    <row r="11" spans="1:14" s="4" customFormat="1" x14ac:dyDescent="0.25">
      <c r="A11" s="1"/>
      <c r="B11" s="39" t="s">
        <v>24</v>
      </c>
      <c r="C11" s="40" t="s">
        <v>25</v>
      </c>
      <c r="D11" s="41">
        <v>88247</v>
      </c>
      <c r="E11" s="42" t="s">
        <v>26</v>
      </c>
      <c r="F11" s="39" t="s">
        <v>27</v>
      </c>
      <c r="G11" s="43">
        <v>600</v>
      </c>
      <c r="H11" s="44">
        <v>31.11</v>
      </c>
      <c r="I11" s="44">
        <f>ROUND(H11*1.27,2)</f>
        <v>39.51</v>
      </c>
      <c r="J11" s="44">
        <f>I11*G11</f>
        <v>23706</v>
      </c>
      <c r="K11" s="45">
        <f t="shared" si="0"/>
        <v>2.9028799664889155E-2</v>
      </c>
      <c r="M11" s="130"/>
      <c r="N11" s="131">
        <f>G11*M11</f>
        <v>0</v>
      </c>
    </row>
    <row r="12" spans="1:14" s="4" customFormat="1" x14ac:dyDescent="0.25">
      <c r="A12" s="1"/>
      <c r="B12" s="39" t="s">
        <v>28</v>
      </c>
      <c r="C12" s="40" t="s">
        <v>25</v>
      </c>
      <c r="D12" s="41">
        <v>88264</v>
      </c>
      <c r="E12" s="42" t="s">
        <v>29</v>
      </c>
      <c r="F12" s="39" t="s">
        <v>27</v>
      </c>
      <c r="G12" s="43">
        <v>400</v>
      </c>
      <c r="H12" s="44">
        <v>40.54</v>
      </c>
      <c r="I12" s="44">
        <f t="shared" ref="I12:I40" si="1">ROUND(H12*1.27,2)</f>
        <v>51.49</v>
      </c>
      <c r="J12" s="44">
        <f t="shared" ref="J12:J40" si="2">I12*G12</f>
        <v>20596</v>
      </c>
      <c r="K12" s="45">
        <f t="shared" si="0"/>
        <v>2.5220499362948498E-2</v>
      </c>
      <c r="M12" s="130"/>
      <c r="N12" s="131">
        <f t="shared" ref="N12:N40" si="3">G12*M12</f>
        <v>0</v>
      </c>
    </row>
    <row r="13" spans="1:14" s="4" customFormat="1" x14ac:dyDescent="0.25">
      <c r="A13" s="1"/>
      <c r="B13" s="39" t="s">
        <v>30</v>
      </c>
      <c r="C13" s="46" t="s">
        <v>31</v>
      </c>
      <c r="D13" s="41" t="s">
        <v>32</v>
      </c>
      <c r="E13" s="42" t="s">
        <v>33</v>
      </c>
      <c r="F13" s="39" t="s">
        <v>34</v>
      </c>
      <c r="G13" s="47">
        <v>100</v>
      </c>
      <c r="H13" s="44">
        <v>50.24</v>
      </c>
      <c r="I13" s="44">
        <f t="shared" si="1"/>
        <v>63.8</v>
      </c>
      <c r="J13" s="44">
        <f t="shared" si="2"/>
        <v>6380</v>
      </c>
      <c r="K13" s="45">
        <f t="shared" si="0"/>
        <v>7.8125260213445045E-3</v>
      </c>
      <c r="M13" s="130"/>
      <c r="N13" s="131">
        <f t="shared" si="3"/>
        <v>0</v>
      </c>
    </row>
    <row r="14" spans="1:14" s="4" customFormat="1" ht="26.4" x14ac:dyDescent="0.25">
      <c r="A14" s="1"/>
      <c r="B14" s="39" t="s">
        <v>35</v>
      </c>
      <c r="C14" s="46" t="s">
        <v>31</v>
      </c>
      <c r="D14" s="41" t="s">
        <v>36</v>
      </c>
      <c r="E14" s="42" t="s">
        <v>37</v>
      </c>
      <c r="F14" s="39" t="s">
        <v>38</v>
      </c>
      <c r="G14" s="47">
        <v>2</v>
      </c>
      <c r="H14" s="44">
        <v>35.340000000000003</v>
      </c>
      <c r="I14" s="44">
        <f t="shared" si="1"/>
        <v>44.88</v>
      </c>
      <c r="J14" s="44">
        <f t="shared" si="2"/>
        <v>89.76</v>
      </c>
      <c r="K14" s="45">
        <f t="shared" si="0"/>
        <v>1.0991415919684683E-4</v>
      </c>
      <c r="M14" s="130"/>
      <c r="N14" s="131">
        <f t="shared" si="3"/>
        <v>0</v>
      </c>
    </row>
    <row r="15" spans="1:14" s="4" customFormat="1" ht="26.4" x14ac:dyDescent="0.25">
      <c r="A15" s="1"/>
      <c r="B15" s="39" t="s">
        <v>39</v>
      </c>
      <c r="C15" s="46" t="s">
        <v>31</v>
      </c>
      <c r="D15" s="41" t="s">
        <v>40</v>
      </c>
      <c r="E15" s="42" t="s">
        <v>41</v>
      </c>
      <c r="F15" s="39" t="s">
        <v>38</v>
      </c>
      <c r="G15" s="47">
        <v>3</v>
      </c>
      <c r="H15" s="44">
        <v>70.680000000000007</v>
      </c>
      <c r="I15" s="44">
        <f t="shared" si="1"/>
        <v>89.76</v>
      </c>
      <c r="J15" s="44">
        <f t="shared" si="2"/>
        <v>269.28000000000003</v>
      </c>
      <c r="K15" s="45">
        <f t="shared" si="0"/>
        <v>3.2974247759054052E-4</v>
      </c>
      <c r="M15" s="130"/>
      <c r="N15" s="131">
        <f t="shared" si="3"/>
        <v>0</v>
      </c>
    </row>
    <row r="16" spans="1:14" s="4" customFormat="1" ht="26.4" x14ac:dyDescent="0.25">
      <c r="A16" s="1"/>
      <c r="B16" s="39" t="s">
        <v>42</v>
      </c>
      <c r="C16" s="46" t="s">
        <v>31</v>
      </c>
      <c r="D16" s="41" t="s">
        <v>43</v>
      </c>
      <c r="E16" s="42" t="s">
        <v>44</v>
      </c>
      <c r="F16" s="39" t="s">
        <v>45</v>
      </c>
      <c r="G16" s="47">
        <v>50</v>
      </c>
      <c r="H16" s="44">
        <v>61.32</v>
      </c>
      <c r="I16" s="44">
        <f t="shared" si="1"/>
        <v>77.88</v>
      </c>
      <c r="J16" s="44">
        <f t="shared" si="2"/>
        <v>3894</v>
      </c>
      <c r="K16" s="45">
        <f t="shared" si="0"/>
        <v>4.7683348475102668E-3</v>
      </c>
      <c r="M16" s="130"/>
      <c r="N16" s="131">
        <f t="shared" si="3"/>
        <v>0</v>
      </c>
    </row>
    <row r="17" spans="1:14" s="4" customFormat="1" ht="26.4" x14ac:dyDescent="0.25">
      <c r="A17" s="1"/>
      <c r="B17" s="39" t="s">
        <v>46</v>
      </c>
      <c r="C17" s="46" t="s">
        <v>31</v>
      </c>
      <c r="D17" s="41" t="s">
        <v>47</v>
      </c>
      <c r="E17" s="42" t="s">
        <v>48</v>
      </c>
      <c r="F17" s="39" t="s">
        <v>45</v>
      </c>
      <c r="G17" s="47">
        <v>2</v>
      </c>
      <c r="H17" s="44">
        <v>86.19</v>
      </c>
      <c r="I17" s="44">
        <f t="shared" si="1"/>
        <v>109.46</v>
      </c>
      <c r="J17" s="44">
        <f t="shared" si="2"/>
        <v>218.92</v>
      </c>
      <c r="K17" s="45">
        <f t="shared" si="0"/>
        <v>2.6807495244400293E-4</v>
      </c>
      <c r="M17" s="130"/>
      <c r="N17" s="131">
        <f t="shared" si="3"/>
        <v>0</v>
      </c>
    </row>
    <row r="18" spans="1:14" s="4" customFormat="1" x14ac:dyDescent="0.25">
      <c r="A18" s="1"/>
      <c r="B18" s="39" t="s">
        <v>49</v>
      </c>
      <c r="C18" s="40" t="s">
        <v>50</v>
      </c>
      <c r="D18" s="41" t="s">
        <v>51</v>
      </c>
      <c r="E18" s="42" t="s">
        <v>52</v>
      </c>
      <c r="F18" s="39" t="s">
        <v>53</v>
      </c>
      <c r="G18" s="43">
        <v>350</v>
      </c>
      <c r="H18" s="44">
        <v>13.65</v>
      </c>
      <c r="I18" s="44">
        <f t="shared" si="1"/>
        <v>17.34</v>
      </c>
      <c r="J18" s="44">
        <f t="shared" si="2"/>
        <v>6069</v>
      </c>
      <c r="K18" s="45">
        <f t="shared" si="0"/>
        <v>7.4316959911504381E-3</v>
      </c>
      <c r="M18" s="130"/>
      <c r="N18" s="131">
        <f t="shared" si="3"/>
        <v>0</v>
      </c>
    </row>
    <row r="19" spans="1:14" s="4" customFormat="1" x14ac:dyDescent="0.25">
      <c r="A19" s="1"/>
      <c r="B19" s="39" t="s">
        <v>54</v>
      </c>
      <c r="C19" s="48" t="s">
        <v>50</v>
      </c>
      <c r="D19" s="48" t="s">
        <v>55</v>
      </c>
      <c r="E19" s="49" t="s">
        <v>56</v>
      </c>
      <c r="F19" s="48" t="s">
        <v>53</v>
      </c>
      <c r="G19" s="47">
        <v>15</v>
      </c>
      <c r="H19" s="50">
        <v>18.329999999999998</v>
      </c>
      <c r="I19" s="44">
        <f t="shared" si="1"/>
        <v>23.28</v>
      </c>
      <c r="J19" s="44">
        <f t="shared" si="2"/>
        <v>349.20000000000005</v>
      </c>
      <c r="K19" s="45">
        <f t="shared" si="0"/>
        <v>4.2760722361340144E-4</v>
      </c>
      <c r="M19" s="130"/>
      <c r="N19" s="131">
        <f t="shared" si="3"/>
        <v>0</v>
      </c>
    </row>
    <row r="20" spans="1:14" s="4" customFormat="1" x14ac:dyDescent="0.25">
      <c r="A20" s="1"/>
      <c r="B20" s="39" t="s">
        <v>57</v>
      </c>
      <c r="C20" s="48" t="s">
        <v>50</v>
      </c>
      <c r="D20" s="48" t="s">
        <v>58</v>
      </c>
      <c r="E20" s="49" t="s">
        <v>59</v>
      </c>
      <c r="F20" s="48" t="s">
        <v>53</v>
      </c>
      <c r="G20" s="47">
        <v>15</v>
      </c>
      <c r="H20" s="50">
        <v>17.98</v>
      </c>
      <c r="I20" s="44">
        <f t="shared" si="1"/>
        <v>22.83</v>
      </c>
      <c r="J20" s="44">
        <f t="shared" si="2"/>
        <v>342.45</v>
      </c>
      <c r="K20" s="45">
        <f t="shared" si="0"/>
        <v>4.1934162006417329E-4</v>
      </c>
      <c r="M20" s="130"/>
      <c r="N20" s="131">
        <f t="shared" si="3"/>
        <v>0</v>
      </c>
    </row>
    <row r="21" spans="1:14" s="4" customFormat="1" ht="26.4" x14ac:dyDescent="0.25">
      <c r="A21" s="1"/>
      <c r="B21" s="39" t="s">
        <v>60</v>
      </c>
      <c r="C21" s="40" t="s">
        <v>50</v>
      </c>
      <c r="D21" s="41" t="s">
        <v>61</v>
      </c>
      <c r="E21" s="42" t="s">
        <v>62</v>
      </c>
      <c r="F21" s="39" t="s">
        <v>53</v>
      </c>
      <c r="G21" s="43">
        <v>120</v>
      </c>
      <c r="H21" s="44">
        <v>8.19</v>
      </c>
      <c r="I21" s="44">
        <f t="shared" si="1"/>
        <v>10.4</v>
      </c>
      <c r="J21" s="44">
        <f t="shared" si="2"/>
        <v>1248</v>
      </c>
      <c r="K21" s="45">
        <f t="shared" si="0"/>
        <v>1.5282182562128435E-3</v>
      </c>
      <c r="M21" s="130"/>
      <c r="N21" s="131">
        <f t="shared" si="3"/>
        <v>0</v>
      </c>
    </row>
    <row r="22" spans="1:14" s="4" customFormat="1" ht="26.4" x14ac:dyDescent="0.25">
      <c r="A22" s="1"/>
      <c r="B22" s="39" t="s">
        <v>63</v>
      </c>
      <c r="C22" s="40" t="s">
        <v>31</v>
      </c>
      <c r="D22" s="41" t="s">
        <v>64</v>
      </c>
      <c r="E22" s="42" t="s">
        <v>65</v>
      </c>
      <c r="F22" s="39" t="s">
        <v>53</v>
      </c>
      <c r="G22" s="43">
        <v>60</v>
      </c>
      <c r="H22" s="44">
        <v>20.100000000000001</v>
      </c>
      <c r="I22" s="44">
        <f t="shared" si="1"/>
        <v>25.53</v>
      </c>
      <c r="J22" s="44">
        <f t="shared" si="2"/>
        <v>1531.8000000000002</v>
      </c>
      <c r="K22" s="45">
        <f t="shared" si="0"/>
        <v>1.8757409654381683E-3</v>
      </c>
      <c r="M22" s="130"/>
      <c r="N22" s="131">
        <f t="shared" si="3"/>
        <v>0</v>
      </c>
    </row>
    <row r="23" spans="1:14" s="4" customFormat="1" ht="26.4" x14ac:dyDescent="0.25">
      <c r="A23" s="1"/>
      <c r="B23" s="39" t="s">
        <v>66</v>
      </c>
      <c r="C23" s="40" t="s">
        <v>31</v>
      </c>
      <c r="D23" s="41" t="s">
        <v>67</v>
      </c>
      <c r="E23" s="42" t="s">
        <v>68</v>
      </c>
      <c r="F23" s="39" t="s">
        <v>53</v>
      </c>
      <c r="G23" s="43">
        <v>6</v>
      </c>
      <c r="H23" s="44">
        <v>251.2</v>
      </c>
      <c r="I23" s="44">
        <f t="shared" si="1"/>
        <v>319.02</v>
      </c>
      <c r="J23" s="44">
        <f t="shared" si="2"/>
        <v>1914.12</v>
      </c>
      <c r="K23" s="45">
        <f t="shared" si="0"/>
        <v>2.3439047504664485E-3</v>
      </c>
      <c r="M23" s="130"/>
      <c r="N23" s="131">
        <f t="shared" si="3"/>
        <v>0</v>
      </c>
    </row>
    <row r="24" spans="1:14" s="4" customFormat="1" x14ac:dyDescent="0.25">
      <c r="A24" s="1"/>
      <c r="B24" s="39" t="s">
        <v>69</v>
      </c>
      <c r="C24" s="40" t="s">
        <v>31</v>
      </c>
      <c r="D24" s="41" t="s">
        <v>70</v>
      </c>
      <c r="E24" s="42" t="s">
        <v>71</v>
      </c>
      <c r="F24" s="39" t="s">
        <v>53</v>
      </c>
      <c r="G24" s="43">
        <v>35</v>
      </c>
      <c r="H24" s="44">
        <v>12.56</v>
      </c>
      <c r="I24" s="44">
        <f t="shared" si="1"/>
        <v>15.95</v>
      </c>
      <c r="J24" s="44">
        <f t="shared" si="2"/>
        <v>558.25</v>
      </c>
      <c r="K24" s="45">
        <f t="shared" si="0"/>
        <v>6.8359602686764414E-4</v>
      </c>
      <c r="M24" s="130"/>
      <c r="N24" s="131">
        <f t="shared" si="3"/>
        <v>0</v>
      </c>
    </row>
    <row r="25" spans="1:14" s="4" customFormat="1" ht="26.4" x14ac:dyDescent="0.25">
      <c r="A25" s="1"/>
      <c r="B25" s="39" t="s">
        <v>72</v>
      </c>
      <c r="C25" s="40" t="s">
        <v>31</v>
      </c>
      <c r="D25" s="41" t="s">
        <v>73</v>
      </c>
      <c r="E25" s="42" t="s">
        <v>74</v>
      </c>
      <c r="F25" s="39" t="s">
        <v>53</v>
      </c>
      <c r="G25" s="43">
        <v>300</v>
      </c>
      <c r="H25" s="44">
        <v>20.100000000000001</v>
      </c>
      <c r="I25" s="44">
        <f t="shared" si="1"/>
        <v>25.53</v>
      </c>
      <c r="J25" s="44">
        <f t="shared" si="2"/>
        <v>7659</v>
      </c>
      <c r="K25" s="45">
        <f t="shared" si="0"/>
        <v>9.37870482719084E-3</v>
      </c>
      <c r="M25" s="130"/>
      <c r="N25" s="131">
        <f t="shared" si="3"/>
        <v>0</v>
      </c>
    </row>
    <row r="26" spans="1:14" s="4" customFormat="1" x14ac:dyDescent="0.25">
      <c r="A26" s="1"/>
      <c r="B26" s="39" t="s">
        <v>75</v>
      </c>
      <c r="C26" s="40" t="s">
        <v>31</v>
      </c>
      <c r="D26" s="41" t="s">
        <v>76</v>
      </c>
      <c r="E26" s="42" t="s">
        <v>77</v>
      </c>
      <c r="F26" s="39" t="s">
        <v>53</v>
      </c>
      <c r="G26" s="43">
        <v>1200</v>
      </c>
      <c r="H26" s="44">
        <v>4.09</v>
      </c>
      <c r="I26" s="44">
        <f t="shared" si="1"/>
        <v>5.19</v>
      </c>
      <c r="J26" s="44">
        <f t="shared" si="2"/>
        <v>6228.0000000000009</v>
      </c>
      <c r="K26" s="45">
        <f t="shared" si="0"/>
        <v>7.6263968747544795E-3</v>
      </c>
      <c r="M26" s="130"/>
      <c r="N26" s="131">
        <f t="shared" si="3"/>
        <v>0</v>
      </c>
    </row>
    <row r="27" spans="1:14" s="4" customFormat="1" x14ac:dyDescent="0.25">
      <c r="A27" s="1"/>
      <c r="B27" s="39" t="s">
        <v>78</v>
      </c>
      <c r="C27" s="40" t="s">
        <v>31</v>
      </c>
      <c r="D27" s="41" t="s">
        <v>79</v>
      </c>
      <c r="E27" s="42" t="s">
        <v>80</v>
      </c>
      <c r="F27" s="39" t="s">
        <v>53</v>
      </c>
      <c r="G27" s="43">
        <v>400</v>
      </c>
      <c r="H27" s="44">
        <v>4.09</v>
      </c>
      <c r="I27" s="44">
        <f t="shared" si="1"/>
        <v>5.19</v>
      </c>
      <c r="J27" s="44">
        <f>I27*G27</f>
        <v>2076</v>
      </c>
      <c r="K27" s="45">
        <f t="shared" si="0"/>
        <v>2.5421322915848261E-3</v>
      </c>
      <c r="M27" s="130"/>
      <c r="N27" s="131">
        <f t="shared" si="3"/>
        <v>0</v>
      </c>
    </row>
    <row r="28" spans="1:14" s="4" customFormat="1" x14ac:dyDescent="0.25">
      <c r="A28" s="1"/>
      <c r="B28" s="39" t="s">
        <v>81</v>
      </c>
      <c r="C28" s="40" t="s">
        <v>31</v>
      </c>
      <c r="D28" s="41" t="s">
        <v>82</v>
      </c>
      <c r="E28" s="42" t="s">
        <v>83</v>
      </c>
      <c r="F28" s="39" t="s">
        <v>53</v>
      </c>
      <c r="G28" s="43">
        <v>6</v>
      </c>
      <c r="H28" s="44">
        <v>269.77999999999997</v>
      </c>
      <c r="I28" s="44">
        <f t="shared" si="1"/>
        <v>342.62</v>
      </c>
      <c r="J28" s="44">
        <f t="shared" si="2"/>
        <v>2055.7200000000003</v>
      </c>
      <c r="K28" s="45">
        <f t="shared" si="0"/>
        <v>2.5172987449213679E-3</v>
      </c>
      <c r="M28" s="130"/>
      <c r="N28" s="131">
        <f t="shared" si="3"/>
        <v>0</v>
      </c>
    </row>
    <row r="29" spans="1:14" s="4" customFormat="1" x14ac:dyDescent="0.25">
      <c r="A29" s="1"/>
      <c r="B29" s="39" t="s">
        <v>84</v>
      </c>
      <c r="C29" s="40" t="s">
        <v>50</v>
      </c>
      <c r="D29" s="41" t="s">
        <v>85</v>
      </c>
      <c r="E29" s="42" t="s">
        <v>86</v>
      </c>
      <c r="F29" s="39" t="s">
        <v>53</v>
      </c>
      <c r="G29" s="43">
        <v>1</v>
      </c>
      <c r="H29" s="44">
        <v>398.43</v>
      </c>
      <c r="I29" s="44">
        <f t="shared" si="1"/>
        <v>506.01</v>
      </c>
      <c r="J29" s="44">
        <f t="shared" si="2"/>
        <v>506.01</v>
      </c>
      <c r="K29" s="45">
        <f t="shared" si="0"/>
        <v>6.1962637806591415E-4</v>
      </c>
      <c r="M29" s="130"/>
      <c r="N29" s="131">
        <f t="shared" si="3"/>
        <v>0</v>
      </c>
    </row>
    <row r="30" spans="1:14" s="4" customFormat="1" x14ac:dyDescent="0.25">
      <c r="A30" s="1"/>
      <c r="B30" s="39" t="s">
        <v>87</v>
      </c>
      <c r="C30" s="40" t="s">
        <v>50</v>
      </c>
      <c r="D30" s="41" t="s">
        <v>88</v>
      </c>
      <c r="E30" s="42" t="s">
        <v>89</v>
      </c>
      <c r="F30" s="39" t="s">
        <v>34</v>
      </c>
      <c r="G30" s="43">
        <v>1000</v>
      </c>
      <c r="H30" s="44">
        <v>1.36</v>
      </c>
      <c r="I30" s="44">
        <f t="shared" si="1"/>
        <v>1.73</v>
      </c>
      <c r="J30" s="44">
        <f t="shared" si="2"/>
        <v>1730</v>
      </c>
      <c r="K30" s="45">
        <f t="shared" si="0"/>
        <v>2.1184435763206885E-3</v>
      </c>
      <c r="M30" s="130"/>
      <c r="N30" s="131">
        <f t="shared" si="3"/>
        <v>0</v>
      </c>
    </row>
    <row r="31" spans="1:14" s="4" customFormat="1" x14ac:dyDescent="0.25">
      <c r="A31" s="1"/>
      <c r="B31" s="39" t="s">
        <v>90</v>
      </c>
      <c r="C31" s="40" t="s">
        <v>50</v>
      </c>
      <c r="D31" s="41" t="s">
        <v>91</v>
      </c>
      <c r="E31" s="42" t="s">
        <v>92</v>
      </c>
      <c r="F31" s="39" t="s">
        <v>34</v>
      </c>
      <c r="G31" s="43">
        <v>600</v>
      </c>
      <c r="H31" s="44">
        <v>2.72</v>
      </c>
      <c r="I31" s="44">
        <f t="shared" si="1"/>
        <v>3.45</v>
      </c>
      <c r="J31" s="44">
        <f t="shared" si="2"/>
        <v>2070</v>
      </c>
      <c r="K31" s="45">
        <f t="shared" si="0"/>
        <v>2.5347850884299568E-3</v>
      </c>
      <c r="M31" s="130"/>
      <c r="N31" s="131">
        <f t="shared" si="3"/>
        <v>0</v>
      </c>
    </row>
    <row r="32" spans="1:14" s="4" customFormat="1" x14ac:dyDescent="0.25">
      <c r="A32" s="1"/>
      <c r="B32" s="39" t="s">
        <v>93</v>
      </c>
      <c r="C32" s="40" t="s">
        <v>50</v>
      </c>
      <c r="D32" s="41" t="s">
        <v>94</v>
      </c>
      <c r="E32" s="42" t="s">
        <v>95</v>
      </c>
      <c r="F32" s="39" t="s">
        <v>34</v>
      </c>
      <c r="G32" s="43">
        <v>1000</v>
      </c>
      <c r="H32" s="44">
        <v>1.63</v>
      </c>
      <c r="I32" s="44">
        <f t="shared" si="1"/>
        <v>2.0699999999999998</v>
      </c>
      <c r="J32" s="44">
        <f t="shared" si="2"/>
        <v>2070</v>
      </c>
      <c r="K32" s="45">
        <f t="shared" si="0"/>
        <v>2.5347850884299568E-3</v>
      </c>
      <c r="M32" s="130"/>
      <c r="N32" s="131">
        <f t="shared" si="3"/>
        <v>0</v>
      </c>
    </row>
    <row r="33" spans="1:14" s="4" customFormat="1" x14ac:dyDescent="0.25">
      <c r="A33" s="1"/>
      <c r="B33" s="39" t="s">
        <v>96</v>
      </c>
      <c r="C33" s="40" t="s">
        <v>50</v>
      </c>
      <c r="D33" s="41" t="s">
        <v>97</v>
      </c>
      <c r="E33" s="42" t="s">
        <v>98</v>
      </c>
      <c r="F33" s="39" t="s">
        <v>34</v>
      </c>
      <c r="G33" s="43">
        <v>600</v>
      </c>
      <c r="H33" s="44">
        <v>3.28</v>
      </c>
      <c r="I33" s="44">
        <f t="shared" si="1"/>
        <v>4.17</v>
      </c>
      <c r="J33" s="44">
        <f t="shared" si="2"/>
        <v>2502</v>
      </c>
      <c r="K33" s="45">
        <f t="shared" si="0"/>
        <v>3.0637837155805562E-3</v>
      </c>
      <c r="M33" s="130"/>
      <c r="N33" s="131">
        <f t="shared" si="3"/>
        <v>0</v>
      </c>
    </row>
    <row r="34" spans="1:14" s="4" customFormat="1" ht="26.4" x14ac:dyDescent="0.25">
      <c r="A34" s="1"/>
      <c r="B34" s="39" t="s">
        <v>99</v>
      </c>
      <c r="C34" s="40" t="s">
        <v>50</v>
      </c>
      <c r="D34" s="41" t="s">
        <v>100</v>
      </c>
      <c r="E34" s="42" t="s">
        <v>101</v>
      </c>
      <c r="F34" s="39" t="s">
        <v>53</v>
      </c>
      <c r="G34" s="43">
        <v>50</v>
      </c>
      <c r="H34" s="44">
        <v>10.92</v>
      </c>
      <c r="I34" s="44">
        <f t="shared" si="1"/>
        <v>13.87</v>
      </c>
      <c r="J34" s="44">
        <f>I34*G34</f>
        <v>693.5</v>
      </c>
      <c r="K34" s="45">
        <f t="shared" si="0"/>
        <v>8.4921423131699273E-4</v>
      </c>
      <c r="M34" s="130"/>
      <c r="N34" s="131">
        <f t="shared" si="3"/>
        <v>0</v>
      </c>
    </row>
    <row r="35" spans="1:14" s="4" customFormat="1" x14ac:dyDescent="0.25">
      <c r="A35" s="1"/>
      <c r="B35" s="39" t="s">
        <v>102</v>
      </c>
      <c r="C35" s="40" t="s">
        <v>50</v>
      </c>
      <c r="D35" s="41" t="s">
        <v>103</v>
      </c>
      <c r="E35" s="42" t="s">
        <v>104</v>
      </c>
      <c r="F35" s="39" t="s">
        <v>34</v>
      </c>
      <c r="G35" s="43">
        <v>200</v>
      </c>
      <c r="H35" s="44">
        <v>2.72</v>
      </c>
      <c r="I35" s="44">
        <f t="shared" si="1"/>
        <v>3.45</v>
      </c>
      <c r="J35" s="44">
        <f t="shared" si="2"/>
        <v>690</v>
      </c>
      <c r="K35" s="45">
        <f t="shared" si="0"/>
        <v>8.4492836280998561E-4</v>
      </c>
      <c r="M35" s="130"/>
      <c r="N35" s="131">
        <f t="shared" si="3"/>
        <v>0</v>
      </c>
    </row>
    <row r="36" spans="1:14" s="4" customFormat="1" x14ac:dyDescent="0.25">
      <c r="A36" s="1"/>
      <c r="B36" s="39" t="s">
        <v>105</v>
      </c>
      <c r="C36" s="40" t="s">
        <v>50</v>
      </c>
      <c r="D36" s="41" t="s">
        <v>106</v>
      </c>
      <c r="E36" s="42" t="s">
        <v>107</v>
      </c>
      <c r="F36" s="39" t="s">
        <v>34</v>
      </c>
      <c r="G36" s="43">
        <v>100</v>
      </c>
      <c r="H36" s="44">
        <v>5.46</v>
      </c>
      <c r="I36" s="44">
        <f t="shared" si="1"/>
        <v>6.93</v>
      </c>
      <c r="J36" s="44">
        <f t="shared" si="2"/>
        <v>693</v>
      </c>
      <c r="K36" s="45">
        <f t="shared" si="0"/>
        <v>8.4860196438742033E-4</v>
      </c>
      <c r="M36" s="130"/>
      <c r="N36" s="131">
        <f t="shared" si="3"/>
        <v>0</v>
      </c>
    </row>
    <row r="37" spans="1:14" s="4" customFormat="1" x14ac:dyDescent="0.25">
      <c r="A37" s="1"/>
      <c r="B37" s="39" t="s">
        <v>108</v>
      </c>
      <c r="C37" s="40" t="s">
        <v>50</v>
      </c>
      <c r="D37" s="41" t="s">
        <v>109</v>
      </c>
      <c r="E37" s="42" t="s">
        <v>110</v>
      </c>
      <c r="F37" s="39" t="s">
        <v>34</v>
      </c>
      <c r="G37" s="43">
        <v>200</v>
      </c>
      <c r="H37" s="44">
        <v>1.63</v>
      </c>
      <c r="I37" s="44">
        <f t="shared" si="1"/>
        <v>2.0699999999999998</v>
      </c>
      <c r="J37" s="44">
        <f t="shared" si="2"/>
        <v>413.99999999999994</v>
      </c>
      <c r="K37" s="45">
        <f t="shared" si="0"/>
        <v>5.0695701768599128E-4</v>
      </c>
      <c r="M37" s="130"/>
      <c r="N37" s="131">
        <f t="shared" si="3"/>
        <v>0</v>
      </c>
    </row>
    <row r="38" spans="1:14" s="4" customFormat="1" x14ac:dyDescent="0.25">
      <c r="A38" s="1"/>
      <c r="B38" s="39" t="s">
        <v>111</v>
      </c>
      <c r="C38" s="40" t="s">
        <v>50</v>
      </c>
      <c r="D38" s="41" t="s">
        <v>112</v>
      </c>
      <c r="E38" s="42" t="s">
        <v>113</v>
      </c>
      <c r="F38" s="39" t="s">
        <v>34</v>
      </c>
      <c r="G38" s="43">
        <v>100</v>
      </c>
      <c r="H38" s="44">
        <v>16.38</v>
      </c>
      <c r="I38" s="44">
        <f t="shared" si="1"/>
        <v>20.8</v>
      </c>
      <c r="J38" s="44">
        <f t="shared" si="2"/>
        <v>2080</v>
      </c>
      <c r="K38" s="45">
        <f t="shared" si="0"/>
        <v>2.5470304270214057E-3</v>
      </c>
      <c r="M38" s="130"/>
      <c r="N38" s="131">
        <f t="shared" si="3"/>
        <v>0</v>
      </c>
    </row>
    <row r="39" spans="1:14" s="4" customFormat="1" ht="26.4" x14ac:dyDescent="0.25">
      <c r="A39" s="1"/>
      <c r="B39" s="39" t="s">
        <v>114</v>
      </c>
      <c r="C39" s="40" t="s">
        <v>50</v>
      </c>
      <c r="D39" s="41" t="s">
        <v>115</v>
      </c>
      <c r="E39" s="42" t="s">
        <v>116</v>
      </c>
      <c r="F39" s="39" t="s">
        <v>53</v>
      </c>
      <c r="G39" s="51">
        <v>20</v>
      </c>
      <c r="H39" s="44">
        <v>59.55</v>
      </c>
      <c r="I39" s="44">
        <f t="shared" si="1"/>
        <v>75.63</v>
      </c>
      <c r="J39" s="44">
        <f t="shared" si="2"/>
        <v>1512.6</v>
      </c>
      <c r="K39" s="45">
        <f t="shared" si="0"/>
        <v>1.8522299153425857E-3</v>
      </c>
      <c r="M39" s="130"/>
      <c r="N39" s="131">
        <f t="shared" si="3"/>
        <v>0</v>
      </c>
    </row>
    <row r="40" spans="1:14" s="4" customFormat="1" x14ac:dyDescent="0.25">
      <c r="A40" s="1"/>
      <c r="B40" s="39" t="s">
        <v>117</v>
      </c>
      <c r="C40" s="40" t="s">
        <v>50</v>
      </c>
      <c r="D40" s="41" t="s">
        <v>118</v>
      </c>
      <c r="E40" s="42" t="s">
        <v>119</v>
      </c>
      <c r="F40" s="39" t="s">
        <v>34</v>
      </c>
      <c r="G40" s="43">
        <v>70</v>
      </c>
      <c r="H40" s="44">
        <v>25.37</v>
      </c>
      <c r="I40" s="44">
        <f t="shared" si="1"/>
        <v>32.22</v>
      </c>
      <c r="J40" s="44">
        <f t="shared" si="2"/>
        <v>2255.4</v>
      </c>
      <c r="K40" s="45">
        <f t="shared" si="0"/>
        <v>2.7618136659154227E-3</v>
      </c>
      <c r="M40" s="130"/>
      <c r="N40" s="131">
        <f t="shared" si="3"/>
        <v>0</v>
      </c>
    </row>
    <row r="41" spans="1:14" s="4" customFormat="1" x14ac:dyDescent="0.25">
      <c r="A41" s="1"/>
      <c r="B41" s="39"/>
      <c r="C41" s="40"/>
      <c r="D41" s="41"/>
      <c r="E41" s="42"/>
      <c r="F41" s="39"/>
      <c r="G41" s="52"/>
      <c r="H41" s="44"/>
      <c r="I41" s="44"/>
      <c r="J41" s="44"/>
      <c r="K41" s="44"/>
      <c r="M41" s="132"/>
      <c r="N41" s="133"/>
    </row>
    <row r="42" spans="1:14" s="4" customFormat="1" x14ac:dyDescent="0.25">
      <c r="A42" s="1"/>
      <c r="B42" s="34">
        <v>2</v>
      </c>
      <c r="C42" s="34"/>
      <c r="D42" s="34"/>
      <c r="E42" s="35" t="s">
        <v>120</v>
      </c>
      <c r="F42" s="34"/>
      <c r="G42" s="36"/>
      <c r="H42" s="37"/>
      <c r="I42" s="37" t="s">
        <v>23</v>
      </c>
      <c r="J42" s="37">
        <f>SUM(J43:J48)</f>
        <v>19257.649999999998</v>
      </c>
      <c r="K42" s="38">
        <f t="shared" ref="K42:K48" si="4">J42/$J$267</f>
        <v>2.3581644472561909E-2</v>
      </c>
      <c r="M42" s="128" t="s">
        <v>23</v>
      </c>
      <c r="N42" s="129">
        <f>SUM(N43:N48)</f>
        <v>0</v>
      </c>
    </row>
    <row r="43" spans="1:14" s="4" customFormat="1" x14ac:dyDescent="0.25">
      <c r="A43" s="1"/>
      <c r="B43" s="39" t="s">
        <v>121</v>
      </c>
      <c r="C43" s="46" t="s">
        <v>31</v>
      </c>
      <c r="D43" s="41" t="s">
        <v>122</v>
      </c>
      <c r="E43" s="42" t="s">
        <v>123</v>
      </c>
      <c r="F43" s="39" t="s">
        <v>53</v>
      </c>
      <c r="G43" s="47">
        <v>5</v>
      </c>
      <c r="H43" s="44">
        <v>1768.4</v>
      </c>
      <c r="I43" s="44">
        <f t="shared" ref="I43:I48" si="5">ROUND(H43*1.27,2)</f>
        <v>2245.87</v>
      </c>
      <c r="J43" s="44">
        <f t="shared" ref="J43:J48" si="6">I43*G43</f>
        <v>11229.349999999999</v>
      </c>
      <c r="K43" s="45">
        <f t="shared" si="4"/>
        <v>1.3750719291188856E-2</v>
      </c>
      <c r="M43" s="130"/>
      <c r="N43" s="131">
        <f t="shared" ref="N43:N48" si="7">G43*M43</f>
        <v>0</v>
      </c>
    </row>
    <row r="44" spans="1:14" s="4" customFormat="1" x14ac:dyDescent="0.25">
      <c r="A44" s="1"/>
      <c r="B44" s="39" t="s">
        <v>124</v>
      </c>
      <c r="C44" s="46" t="s">
        <v>31</v>
      </c>
      <c r="D44" s="41" t="s">
        <v>125</v>
      </c>
      <c r="E44" s="42" t="s">
        <v>126</v>
      </c>
      <c r="F44" s="39" t="s">
        <v>53</v>
      </c>
      <c r="G44" s="47">
        <v>5</v>
      </c>
      <c r="H44" s="44">
        <v>303.18</v>
      </c>
      <c r="I44" s="44">
        <f t="shared" si="5"/>
        <v>385.04</v>
      </c>
      <c r="J44" s="44">
        <f t="shared" si="6"/>
        <v>1925.2</v>
      </c>
      <c r="K44" s="45">
        <f t="shared" si="4"/>
        <v>2.3574725856257742E-3</v>
      </c>
      <c r="M44" s="130"/>
      <c r="N44" s="131">
        <f t="shared" si="7"/>
        <v>0</v>
      </c>
    </row>
    <row r="45" spans="1:14" s="4" customFormat="1" ht="26.4" x14ac:dyDescent="0.25">
      <c r="A45" s="1"/>
      <c r="B45" s="39" t="s">
        <v>127</v>
      </c>
      <c r="C45" s="46" t="s">
        <v>31</v>
      </c>
      <c r="D45" s="41" t="s">
        <v>128</v>
      </c>
      <c r="E45" s="42" t="s">
        <v>129</v>
      </c>
      <c r="F45" s="39" t="s">
        <v>53</v>
      </c>
      <c r="G45" s="47">
        <v>2</v>
      </c>
      <c r="H45" s="44">
        <v>412.7</v>
      </c>
      <c r="I45" s="44">
        <f t="shared" si="5"/>
        <v>524.13</v>
      </c>
      <c r="J45" s="44">
        <f>I45*G45</f>
        <v>1048.26</v>
      </c>
      <c r="K45" s="45">
        <f t="shared" si="4"/>
        <v>1.2836298631872399E-3</v>
      </c>
      <c r="M45" s="130"/>
      <c r="N45" s="131">
        <f t="shared" si="7"/>
        <v>0</v>
      </c>
    </row>
    <row r="46" spans="1:14" s="4" customFormat="1" ht="26.4" x14ac:dyDescent="0.25">
      <c r="A46" s="1"/>
      <c r="B46" s="39" t="s">
        <v>130</v>
      </c>
      <c r="C46" s="46" t="s">
        <v>31</v>
      </c>
      <c r="D46" s="41" t="s">
        <v>131</v>
      </c>
      <c r="E46" s="42" t="s">
        <v>132</v>
      </c>
      <c r="F46" s="39" t="s">
        <v>53</v>
      </c>
      <c r="G46" s="47">
        <v>1</v>
      </c>
      <c r="H46" s="44">
        <v>1292.73</v>
      </c>
      <c r="I46" s="44">
        <f t="shared" si="5"/>
        <v>1641.77</v>
      </c>
      <c r="J46" s="44">
        <f t="shared" si="6"/>
        <v>1641.77</v>
      </c>
      <c r="K46" s="45">
        <f t="shared" si="4"/>
        <v>2.0104029539283331E-3</v>
      </c>
      <c r="M46" s="130"/>
      <c r="N46" s="131">
        <f t="shared" si="7"/>
        <v>0</v>
      </c>
    </row>
    <row r="47" spans="1:14" s="4" customFormat="1" ht="26.4" x14ac:dyDescent="0.25">
      <c r="A47" s="1"/>
      <c r="B47" s="39" t="s">
        <v>133</v>
      </c>
      <c r="C47" s="46" t="s">
        <v>31</v>
      </c>
      <c r="D47" s="41" t="s">
        <v>134</v>
      </c>
      <c r="E47" s="42" t="s">
        <v>135</v>
      </c>
      <c r="F47" s="39" t="s">
        <v>53</v>
      </c>
      <c r="G47" s="47">
        <v>1</v>
      </c>
      <c r="H47" s="44">
        <v>1934.76</v>
      </c>
      <c r="I47" s="44">
        <f t="shared" si="5"/>
        <v>2457.15</v>
      </c>
      <c r="J47" s="44">
        <f t="shared" si="6"/>
        <v>2457.15</v>
      </c>
      <c r="K47" s="45">
        <f t="shared" si="4"/>
        <v>3.0088633719979074E-3</v>
      </c>
      <c r="M47" s="130"/>
      <c r="N47" s="131">
        <f t="shared" si="7"/>
        <v>0</v>
      </c>
    </row>
    <row r="48" spans="1:14" s="4" customFormat="1" ht="26.4" x14ac:dyDescent="0.25">
      <c r="A48" s="1"/>
      <c r="B48" s="39" t="s">
        <v>136</v>
      </c>
      <c r="C48" s="46" t="s">
        <v>31</v>
      </c>
      <c r="D48" s="41" t="s">
        <v>137</v>
      </c>
      <c r="E48" s="42" t="s">
        <v>138</v>
      </c>
      <c r="F48" s="39" t="s">
        <v>53</v>
      </c>
      <c r="G48" s="47">
        <v>1</v>
      </c>
      <c r="H48" s="44">
        <v>752.69</v>
      </c>
      <c r="I48" s="44">
        <f t="shared" si="5"/>
        <v>955.92</v>
      </c>
      <c r="J48" s="44">
        <f t="shared" si="6"/>
        <v>955.92</v>
      </c>
      <c r="K48" s="45">
        <f t="shared" si="4"/>
        <v>1.170556406633799E-3</v>
      </c>
      <c r="M48" s="130"/>
      <c r="N48" s="131">
        <f t="shared" si="7"/>
        <v>0</v>
      </c>
    </row>
    <row r="49" spans="1:14" s="4" customFormat="1" x14ac:dyDescent="0.25">
      <c r="A49" s="1"/>
      <c r="B49" s="39"/>
      <c r="C49" s="46"/>
      <c r="D49" s="41"/>
      <c r="E49" s="42"/>
      <c r="F49" s="39"/>
      <c r="G49" s="53"/>
      <c r="H49" s="44"/>
      <c r="I49" s="44"/>
      <c r="J49" s="44"/>
      <c r="K49" s="44"/>
      <c r="M49" s="132"/>
      <c r="N49" s="133"/>
    </row>
    <row r="50" spans="1:14" s="4" customFormat="1" x14ac:dyDescent="0.25">
      <c r="A50" s="1"/>
      <c r="B50" s="54">
        <v>3</v>
      </c>
      <c r="C50" s="34"/>
      <c r="D50" s="34"/>
      <c r="E50" s="35" t="s">
        <v>139</v>
      </c>
      <c r="F50" s="34"/>
      <c r="G50" s="36"/>
      <c r="H50" s="37"/>
      <c r="I50" s="37" t="s">
        <v>23</v>
      </c>
      <c r="J50" s="37">
        <f>SUM(J51:J102)</f>
        <v>90718.060000000041</v>
      </c>
      <c r="K50" s="38">
        <f t="shared" ref="K50:K102" si="8">J50/$J$267</f>
        <v>0.11108733610593924</v>
      </c>
      <c r="M50" s="128" t="s">
        <v>23</v>
      </c>
      <c r="N50" s="129">
        <f>SUM(N51:N102)</f>
        <v>0</v>
      </c>
    </row>
    <row r="51" spans="1:14" s="4" customFormat="1" x14ac:dyDescent="0.25">
      <c r="A51" s="1"/>
      <c r="B51" s="39" t="s">
        <v>140</v>
      </c>
      <c r="C51" s="46" t="s">
        <v>31</v>
      </c>
      <c r="D51" s="41" t="s">
        <v>141</v>
      </c>
      <c r="E51" s="42" t="s">
        <v>142</v>
      </c>
      <c r="F51" s="39" t="s">
        <v>34</v>
      </c>
      <c r="G51" s="47">
        <v>5</v>
      </c>
      <c r="H51" s="44">
        <v>87.02</v>
      </c>
      <c r="I51" s="44">
        <f t="shared" ref="I51:I102" si="9">ROUND(H51*1.27,2)</f>
        <v>110.52</v>
      </c>
      <c r="J51" s="44">
        <f>I51*G51</f>
        <v>552.6</v>
      </c>
      <c r="K51" s="45">
        <f t="shared" si="8"/>
        <v>6.7667741056347546E-4</v>
      </c>
      <c r="M51" s="130"/>
      <c r="N51" s="131">
        <f t="shared" ref="N51:N102" si="10">G51*M51</f>
        <v>0</v>
      </c>
    </row>
    <row r="52" spans="1:14" s="4" customFormat="1" x14ac:dyDescent="0.25">
      <c r="A52" s="1"/>
      <c r="B52" s="39" t="s">
        <v>143</v>
      </c>
      <c r="C52" s="46" t="s">
        <v>31</v>
      </c>
      <c r="D52" s="41" t="s">
        <v>144</v>
      </c>
      <c r="E52" s="42" t="s">
        <v>145</v>
      </c>
      <c r="F52" s="39" t="s">
        <v>38</v>
      </c>
      <c r="G52" s="47">
        <v>3</v>
      </c>
      <c r="H52" s="44">
        <v>455.25</v>
      </c>
      <c r="I52" s="44">
        <f t="shared" si="9"/>
        <v>578.16999999999996</v>
      </c>
      <c r="J52" s="44">
        <f t="shared" ref="J52:J102" si="11">I52*G52</f>
        <v>1734.5099999999998</v>
      </c>
      <c r="K52" s="45">
        <f t="shared" si="8"/>
        <v>2.1239662240254316E-3</v>
      </c>
      <c r="M52" s="130"/>
      <c r="N52" s="131">
        <f t="shared" si="10"/>
        <v>0</v>
      </c>
    </row>
    <row r="53" spans="1:14" s="4" customFormat="1" ht="26.4" x14ac:dyDescent="0.25">
      <c r="A53" s="1"/>
      <c r="B53" s="39" t="s">
        <v>146</v>
      </c>
      <c r="C53" s="46" t="s">
        <v>50</v>
      </c>
      <c r="D53" s="41" t="s">
        <v>147</v>
      </c>
      <c r="E53" s="42" t="s">
        <v>727</v>
      </c>
      <c r="F53" s="39" t="s">
        <v>53</v>
      </c>
      <c r="G53" s="47">
        <v>6</v>
      </c>
      <c r="H53" s="44">
        <v>205.91</v>
      </c>
      <c r="I53" s="44">
        <f t="shared" si="9"/>
        <v>261.51</v>
      </c>
      <c r="J53" s="44">
        <f t="shared" si="11"/>
        <v>1569.06</v>
      </c>
      <c r="K53" s="45">
        <f t="shared" si="8"/>
        <v>1.9213670970299071E-3</v>
      </c>
      <c r="M53" s="130"/>
      <c r="N53" s="131">
        <f t="shared" si="10"/>
        <v>0</v>
      </c>
    </row>
    <row r="54" spans="1:14" s="4" customFormat="1" ht="39.6" x14ac:dyDescent="0.25">
      <c r="A54" s="1"/>
      <c r="B54" s="39" t="s">
        <v>148</v>
      </c>
      <c r="C54" s="46" t="s">
        <v>50</v>
      </c>
      <c r="D54" s="41" t="s">
        <v>149</v>
      </c>
      <c r="E54" s="42" t="s">
        <v>150</v>
      </c>
      <c r="F54" s="39" t="s">
        <v>53</v>
      </c>
      <c r="G54" s="47">
        <v>6</v>
      </c>
      <c r="H54" s="44">
        <v>135.41999999999999</v>
      </c>
      <c r="I54" s="44">
        <f t="shared" si="9"/>
        <v>171.98</v>
      </c>
      <c r="J54" s="44">
        <f t="shared" si="11"/>
        <v>1031.8799999999999</v>
      </c>
      <c r="K54" s="45">
        <f t="shared" si="8"/>
        <v>1.263571998574446E-3</v>
      </c>
      <c r="M54" s="130"/>
      <c r="N54" s="131">
        <f t="shared" si="10"/>
        <v>0</v>
      </c>
    </row>
    <row r="55" spans="1:14" s="4" customFormat="1" ht="26.4" x14ac:dyDescent="0.25">
      <c r="A55" s="1"/>
      <c r="B55" s="39" t="s">
        <v>151</v>
      </c>
      <c r="C55" s="46" t="s">
        <v>31</v>
      </c>
      <c r="D55" s="41" t="s">
        <v>152</v>
      </c>
      <c r="E55" s="42" t="s">
        <v>153</v>
      </c>
      <c r="F55" s="39" t="s">
        <v>53</v>
      </c>
      <c r="G55" s="47">
        <v>4</v>
      </c>
      <c r="H55" s="44">
        <v>558.95000000000005</v>
      </c>
      <c r="I55" s="44">
        <f t="shared" si="9"/>
        <v>709.87</v>
      </c>
      <c r="J55" s="44">
        <f t="shared" si="11"/>
        <v>2839.48</v>
      </c>
      <c r="K55" s="45">
        <f t="shared" si="8"/>
        <v>3.4770394023647794E-3</v>
      </c>
      <c r="M55" s="130"/>
      <c r="N55" s="131">
        <f t="shared" si="10"/>
        <v>0</v>
      </c>
    </row>
    <row r="56" spans="1:14" s="4" customFormat="1" ht="26.4" x14ac:dyDescent="0.25">
      <c r="A56" s="1"/>
      <c r="B56" s="39" t="s">
        <v>154</v>
      </c>
      <c r="C56" s="46" t="s">
        <v>31</v>
      </c>
      <c r="D56" s="41" t="s">
        <v>155</v>
      </c>
      <c r="E56" s="42" t="s">
        <v>156</v>
      </c>
      <c r="F56" s="39" t="s">
        <v>53</v>
      </c>
      <c r="G56" s="47">
        <v>4</v>
      </c>
      <c r="H56" s="44">
        <v>672.8</v>
      </c>
      <c r="I56" s="44">
        <f t="shared" si="9"/>
        <v>854.46</v>
      </c>
      <c r="J56" s="44">
        <f t="shared" si="11"/>
        <v>3417.84</v>
      </c>
      <c r="K56" s="45">
        <f t="shared" si="8"/>
        <v>4.1852608051398277E-3</v>
      </c>
      <c r="M56" s="130"/>
      <c r="N56" s="131">
        <f t="shared" si="10"/>
        <v>0</v>
      </c>
    </row>
    <row r="57" spans="1:14" s="4" customFormat="1" ht="26.4" x14ac:dyDescent="0.25">
      <c r="A57" s="1"/>
      <c r="B57" s="39" t="s">
        <v>157</v>
      </c>
      <c r="C57" s="46" t="s">
        <v>31</v>
      </c>
      <c r="D57" s="41" t="s">
        <v>158</v>
      </c>
      <c r="E57" s="42" t="s">
        <v>159</v>
      </c>
      <c r="F57" s="39" t="s">
        <v>53</v>
      </c>
      <c r="G57" s="47">
        <v>2</v>
      </c>
      <c r="H57" s="44">
        <v>832.82</v>
      </c>
      <c r="I57" s="44">
        <f t="shared" si="9"/>
        <v>1057.68</v>
      </c>
      <c r="J57" s="44">
        <f t="shared" si="11"/>
        <v>2115.36</v>
      </c>
      <c r="K57" s="45">
        <f t="shared" si="8"/>
        <v>2.5903299442807701E-3</v>
      </c>
      <c r="M57" s="130"/>
      <c r="N57" s="131">
        <f t="shared" si="10"/>
        <v>0</v>
      </c>
    </row>
    <row r="58" spans="1:14" s="4" customFormat="1" ht="26.4" x14ac:dyDescent="0.25">
      <c r="A58" s="1"/>
      <c r="B58" s="39" t="s">
        <v>160</v>
      </c>
      <c r="C58" s="46" t="s">
        <v>31</v>
      </c>
      <c r="D58" s="41" t="s">
        <v>161</v>
      </c>
      <c r="E58" s="42" t="s">
        <v>162</v>
      </c>
      <c r="F58" s="39" t="s">
        <v>53</v>
      </c>
      <c r="G58" s="47">
        <v>2</v>
      </c>
      <c r="H58" s="44">
        <v>925.37</v>
      </c>
      <c r="I58" s="44">
        <f t="shared" si="9"/>
        <v>1175.22</v>
      </c>
      <c r="J58" s="44">
        <f t="shared" si="11"/>
        <v>2350.44</v>
      </c>
      <c r="K58" s="45">
        <f t="shared" si="8"/>
        <v>2.8781933638885545E-3</v>
      </c>
      <c r="M58" s="130"/>
      <c r="N58" s="131">
        <f t="shared" si="10"/>
        <v>0</v>
      </c>
    </row>
    <row r="59" spans="1:14" s="4" customFormat="1" ht="26.4" x14ac:dyDescent="0.25">
      <c r="A59" s="1"/>
      <c r="B59" s="39" t="s">
        <v>163</v>
      </c>
      <c r="C59" s="46" t="s">
        <v>31</v>
      </c>
      <c r="D59" s="41" t="s">
        <v>164</v>
      </c>
      <c r="E59" s="42" t="s">
        <v>165</v>
      </c>
      <c r="F59" s="39" t="s">
        <v>53</v>
      </c>
      <c r="G59" s="47">
        <v>1</v>
      </c>
      <c r="H59" s="44">
        <v>1115.3499999999999</v>
      </c>
      <c r="I59" s="44">
        <f t="shared" si="9"/>
        <v>1416.49</v>
      </c>
      <c r="J59" s="44">
        <f t="shared" si="11"/>
        <v>1416.49</v>
      </c>
      <c r="K59" s="45">
        <f t="shared" si="8"/>
        <v>1.7345399661401687E-3</v>
      </c>
      <c r="M59" s="130"/>
      <c r="N59" s="131">
        <f t="shared" si="10"/>
        <v>0</v>
      </c>
    </row>
    <row r="60" spans="1:14" s="4" customFormat="1" ht="26.4" x14ac:dyDescent="0.25">
      <c r="A60" s="1"/>
      <c r="B60" s="39" t="s">
        <v>166</v>
      </c>
      <c r="C60" s="46" t="s">
        <v>31</v>
      </c>
      <c r="D60" s="41" t="s">
        <v>167</v>
      </c>
      <c r="E60" s="42" t="s">
        <v>168</v>
      </c>
      <c r="F60" s="39" t="s">
        <v>53</v>
      </c>
      <c r="G60" s="47">
        <v>1</v>
      </c>
      <c r="H60" s="44">
        <v>1562.86</v>
      </c>
      <c r="I60" s="44">
        <f t="shared" si="9"/>
        <v>1984.83</v>
      </c>
      <c r="J60" s="44">
        <f t="shared" si="11"/>
        <v>1984.83</v>
      </c>
      <c r="K60" s="45">
        <f t="shared" si="8"/>
        <v>2.4304915396465851E-3</v>
      </c>
      <c r="M60" s="130"/>
      <c r="N60" s="131">
        <f t="shared" si="10"/>
        <v>0</v>
      </c>
    </row>
    <row r="61" spans="1:14" s="4" customFormat="1" ht="28.5" customHeight="1" x14ac:dyDescent="0.25">
      <c r="A61" s="1"/>
      <c r="B61" s="39" t="s">
        <v>169</v>
      </c>
      <c r="C61" s="46" t="s">
        <v>31</v>
      </c>
      <c r="D61" s="41" t="s">
        <v>170</v>
      </c>
      <c r="E61" s="42" t="s">
        <v>171</v>
      </c>
      <c r="F61" s="39" t="s">
        <v>53</v>
      </c>
      <c r="G61" s="47">
        <v>4</v>
      </c>
      <c r="H61" s="44">
        <v>635.82000000000005</v>
      </c>
      <c r="I61" s="44">
        <f t="shared" si="9"/>
        <v>807.49</v>
      </c>
      <c r="J61" s="44">
        <f t="shared" si="11"/>
        <v>3229.96</v>
      </c>
      <c r="K61" s="45">
        <f t="shared" si="8"/>
        <v>3.9551953836836828E-3</v>
      </c>
      <c r="M61" s="130"/>
      <c r="N61" s="131">
        <f t="shared" si="10"/>
        <v>0</v>
      </c>
    </row>
    <row r="62" spans="1:14" s="4" customFormat="1" ht="26.4" x14ac:dyDescent="0.25">
      <c r="A62" s="1"/>
      <c r="B62" s="39" t="s">
        <v>172</v>
      </c>
      <c r="C62" s="46" t="s">
        <v>31</v>
      </c>
      <c r="D62" s="41" t="s">
        <v>173</v>
      </c>
      <c r="E62" s="42" t="s">
        <v>174</v>
      </c>
      <c r="F62" s="39" t="s">
        <v>53</v>
      </c>
      <c r="G62" s="47">
        <v>4</v>
      </c>
      <c r="H62" s="44">
        <v>741.07</v>
      </c>
      <c r="I62" s="44">
        <f t="shared" si="9"/>
        <v>941.16</v>
      </c>
      <c r="J62" s="44">
        <f t="shared" si="11"/>
        <v>3764.64</v>
      </c>
      <c r="K62" s="45">
        <f t="shared" si="8"/>
        <v>4.6099291474912809E-3</v>
      </c>
      <c r="M62" s="130"/>
      <c r="N62" s="131">
        <f t="shared" si="10"/>
        <v>0</v>
      </c>
    </row>
    <row r="63" spans="1:14" s="4" customFormat="1" ht="26.4" x14ac:dyDescent="0.25">
      <c r="A63" s="1"/>
      <c r="B63" s="39" t="s">
        <v>175</v>
      </c>
      <c r="C63" s="46" t="s">
        <v>31</v>
      </c>
      <c r="D63" s="41" t="s">
        <v>176</v>
      </c>
      <c r="E63" s="42" t="s">
        <v>177</v>
      </c>
      <c r="F63" s="39" t="s">
        <v>53</v>
      </c>
      <c r="G63" s="47">
        <v>2</v>
      </c>
      <c r="H63" s="44">
        <v>1338.65</v>
      </c>
      <c r="I63" s="44">
        <f t="shared" si="9"/>
        <v>1700.09</v>
      </c>
      <c r="J63" s="44">
        <f t="shared" si="11"/>
        <v>3400.18</v>
      </c>
      <c r="K63" s="45">
        <f t="shared" si="8"/>
        <v>4.1636355371873282E-3</v>
      </c>
      <c r="M63" s="130"/>
      <c r="N63" s="131">
        <f t="shared" si="10"/>
        <v>0</v>
      </c>
    </row>
    <row r="64" spans="1:14" s="4" customFormat="1" ht="29.25" customHeight="1" x14ac:dyDescent="0.25">
      <c r="A64" s="1"/>
      <c r="B64" s="39" t="s">
        <v>178</v>
      </c>
      <c r="C64" s="46" t="s">
        <v>31</v>
      </c>
      <c r="D64" s="41" t="s">
        <v>179</v>
      </c>
      <c r="E64" s="42" t="s">
        <v>180</v>
      </c>
      <c r="F64" s="39" t="s">
        <v>53</v>
      </c>
      <c r="G64" s="47">
        <v>2</v>
      </c>
      <c r="H64" s="44">
        <v>1789.09</v>
      </c>
      <c r="I64" s="44">
        <f t="shared" si="9"/>
        <v>2272.14</v>
      </c>
      <c r="J64" s="44">
        <f t="shared" si="11"/>
        <v>4544.28</v>
      </c>
      <c r="K64" s="45">
        <f t="shared" si="8"/>
        <v>5.5646247254350157E-3</v>
      </c>
      <c r="M64" s="130"/>
      <c r="N64" s="131">
        <f t="shared" si="10"/>
        <v>0</v>
      </c>
    </row>
    <row r="65" spans="1:14" s="4" customFormat="1" x14ac:dyDescent="0.25">
      <c r="A65" s="1"/>
      <c r="B65" s="39" t="s">
        <v>181</v>
      </c>
      <c r="C65" s="46" t="s">
        <v>31</v>
      </c>
      <c r="D65" s="41" t="s">
        <v>182</v>
      </c>
      <c r="E65" s="42" t="s">
        <v>183</v>
      </c>
      <c r="F65" s="39" t="s">
        <v>184</v>
      </c>
      <c r="G65" s="47">
        <v>4</v>
      </c>
      <c r="H65" s="44">
        <v>124.94</v>
      </c>
      <c r="I65" s="44">
        <f t="shared" si="9"/>
        <v>158.66999999999999</v>
      </c>
      <c r="J65" s="44">
        <f t="shared" si="11"/>
        <v>634.67999999999995</v>
      </c>
      <c r="K65" s="45">
        <f t="shared" si="8"/>
        <v>7.7718714972208926E-4</v>
      </c>
      <c r="M65" s="130"/>
      <c r="N65" s="131">
        <f t="shared" si="10"/>
        <v>0</v>
      </c>
    </row>
    <row r="66" spans="1:14" s="4" customFormat="1" ht="17.25" customHeight="1" x14ac:dyDescent="0.25">
      <c r="A66" s="1"/>
      <c r="B66" s="39" t="s">
        <v>185</v>
      </c>
      <c r="C66" s="46" t="s">
        <v>31</v>
      </c>
      <c r="D66" s="41" t="s">
        <v>186</v>
      </c>
      <c r="E66" s="42" t="s">
        <v>187</v>
      </c>
      <c r="F66" s="39" t="s">
        <v>53</v>
      </c>
      <c r="G66" s="47">
        <v>4</v>
      </c>
      <c r="H66" s="44">
        <v>86.17</v>
      </c>
      <c r="I66" s="44">
        <f t="shared" si="9"/>
        <v>109.44</v>
      </c>
      <c r="J66" s="44">
        <f t="shared" si="11"/>
        <v>437.76</v>
      </c>
      <c r="K66" s="45">
        <f t="shared" si="8"/>
        <v>5.3605194217927433E-4</v>
      </c>
      <c r="M66" s="130"/>
      <c r="N66" s="131">
        <f t="shared" si="10"/>
        <v>0</v>
      </c>
    </row>
    <row r="67" spans="1:14" s="4" customFormat="1" ht="26.4" x14ac:dyDescent="0.25">
      <c r="A67" s="1"/>
      <c r="B67" s="39" t="s">
        <v>188</v>
      </c>
      <c r="C67" s="46" t="s">
        <v>31</v>
      </c>
      <c r="D67" s="41" t="s">
        <v>189</v>
      </c>
      <c r="E67" s="42" t="s">
        <v>190</v>
      </c>
      <c r="F67" s="39" t="s">
        <v>53</v>
      </c>
      <c r="G67" s="47">
        <v>50</v>
      </c>
      <c r="H67" s="44">
        <v>33.659999999999997</v>
      </c>
      <c r="I67" s="44">
        <f t="shared" si="9"/>
        <v>42.75</v>
      </c>
      <c r="J67" s="44">
        <f t="shared" si="11"/>
        <v>2137.5</v>
      </c>
      <c r="K67" s="45">
        <f t="shared" si="8"/>
        <v>2.6174411239222378E-3</v>
      </c>
      <c r="M67" s="130"/>
      <c r="N67" s="131">
        <f t="shared" si="10"/>
        <v>0</v>
      </c>
    </row>
    <row r="68" spans="1:14" s="4" customFormat="1" ht="26.4" x14ac:dyDescent="0.25">
      <c r="A68" s="1"/>
      <c r="B68" s="39" t="s">
        <v>191</v>
      </c>
      <c r="C68" s="46" t="s">
        <v>31</v>
      </c>
      <c r="D68" s="41" t="s">
        <v>192</v>
      </c>
      <c r="E68" s="42" t="s">
        <v>193</v>
      </c>
      <c r="F68" s="39" t="s">
        <v>53</v>
      </c>
      <c r="G68" s="47">
        <v>20</v>
      </c>
      <c r="H68" s="44">
        <v>57</v>
      </c>
      <c r="I68" s="44">
        <f t="shared" si="9"/>
        <v>72.39</v>
      </c>
      <c r="J68" s="44">
        <f t="shared" si="11"/>
        <v>1447.8</v>
      </c>
      <c r="K68" s="45">
        <f t="shared" si="8"/>
        <v>1.7728801212699957E-3</v>
      </c>
      <c r="M68" s="130"/>
      <c r="N68" s="131">
        <f t="shared" si="10"/>
        <v>0</v>
      </c>
    </row>
    <row r="69" spans="1:14" s="4" customFormat="1" ht="26.4" x14ac:dyDescent="0.25">
      <c r="A69" s="1"/>
      <c r="B69" s="39" t="s">
        <v>194</v>
      </c>
      <c r="C69" s="46" t="s">
        <v>31</v>
      </c>
      <c r="D69" s="41" t="s">
        <v>195</v>
      </c>
      <c r="E69" s="42" t="s">
        <v>196</v>
      </c>
      <c r="F69" s="39" t="s">
        <v>53</v>
      </c>
      <c r="G69" s="47">
        <v>50</v>
      </c>
      <c r="H69" s="44">
        <v>30</v>
      </c>
      <c r="I69" s="44">
        <f t="shared" si="9"/>
        <v>38.1</v>
      </c>
      <c r="J69" s="44">
        <f t="shared" si="11"/>
        <v>1905</v>
      </c>
      <c r="K69" s="45">
        <f t="shared" si="8"/>
        <v>2.3327370016710471E-3</v>
      </c>
      <c r="M69" s="130"/>
      <c r="N69" s="131">
        <f t="shared" si="10"/>
        <v>0</v>
      </c>
    </row>
    <row r="70" spans="1:14" s="4" customFormat="1" ht="26.4" x14ac:dyDescent="0.25">
      <c r="A70" s="1"/>
      <c r="B70" s="39" t="s">
        <v>197</v>
      </c>
      <c r="C70" s="46" t="s">
        <v>31</v>
      </c>
      <c r="D70" s="41" t="s">
        <v>198</v>
      </c>
      <c r="E70" s="42" t="s">
        <v>199</v>
      </c>
      <c r="F70" s="39" t="s">
        <v>53</v>
      </c>
      <c r="G70" s="47">
        <v>10</v>
      </c>
      <c r="H70" s="44">
        <v>209.87</v>
      </c>
      <c r="I70" s="44">
        <f t="shared" si="9"/>
        <v>266.52999999999997</v>
      </c>
      <c r="J70" s="44">
        <f t="shared" si="11"/>
        <v>2665.2999999999997</v>
      </c>
      <c r="K70" s="45">
        <f t="shared" si="8"/>
        <v>3.2637500947789192E-3</v>
      </c>
      <c r="M70" s="130"/>
      <c r="N70" s="131">
        <f t="shared" si="10"/>
        <v>0</v>
      </c>
    </row>
    <row r="71" spans="1:14" s="4" customFormat="1" ht="26.4" x14ac:dyDescent="0.25">
      <c r="A71" s="1"/>
      <c r="B71" s="39" t="s">
        <v>200</v>
      </c>
      <c r="C71" s="46" t="s">
        <v>31</v>
      </c>
      <c r="D71" s="41" t="s">
        <v>201</v>
      </c>
      <c r="E71" s="42" t="s">
        <v>202</v>
      </c>
      <c r="F71" s="39" t="s">
        <v>53</v>
      </c>
      <c r="G71" s="47">
        <v>4</v>
      </c>
      <c r="H71" s="44">
        <v>171.09</v>
      </c>
      <c r="I71" s="44">
        <f t="shared" si="9"/>
        <v>217.28</v>
      </c>
      <c r="J71" s="44">
        <f t="shared" si="11"/>
        <v>869.12</v>
      </c>
      <c r="K71" s="45">
        <f t="shared" si="8"/>
        <v>1.0642668676600212E-3</v>
      </c>
      <c r="M71" s="130"/>
      <c r="N71" s="131">
        <f t="shared" si="10"/>
        <v>0</v>
      </c>
    </row>
    <row r="72" spans="1:14" s="4" customFormat="1" ht="26.4" x14ac:dyDescent="0.25">
      <c r="A72" s="1"/>
      <c r="B72" s="39" t="s">
        <v>203</v>
      </c>
      <c r="C72" s="46" t="s">
        <v>31</v>
      </c>
      <c r="D72" s="41" t="s">
        <v>204</v>
      </c>
      <c r="E72" s="42" t="s">
        <v>205</v>
      </c>
      <c r="F72" s="39" t="s">
        <v>53</v>
      </c>
      <c r="G72" s="47">
        <v>4</v>
      </c>
      <c r="H72" s="44">
        <v>262.97000000000003</v>
      </c>
      <c r="I72" s="44">
        <f t="shared" si="9"/>
        <v>333.97</v>
      </c>
      <c r="J72" s="44">
        <f t="shared" si="11"/>
        <v>1335.88</v>
      </c>
      <c r="K72" s="45">
        <f t="shared" si="8"/>
        <v>1.635830291754498E-3</v>
      </c>
      <c r="M72" s="130"/>
      <c r="N72" s="131">
        <f t="shared" si="10"/>
        <v>0</v>
      </c>
    </row>
    <row r="73" spans="1:14" s="4" customFormat="1" ht="26.4" x14ac:dyDescent="0.25">
      <c r="A73" s="1"/>
      <c r="B73" s="39" t="s">
        <v>206</v>
      </c>
      <c r="C73" s="46" t="s">
        <v>31</v>
      </c>
      <c r="D73" s="41" t="s">
        <v>207</v>
      </c>
      <c r="E73" s="42" t="s">
        <v>208</v>
      </c>
      <c r="F73" s="39" t="s">
        <v>53</v>
      </c>
      <c r="G73" s="47">
        <v>4</v>
      </c>
      <c r="H73" s="44">
        <v>477.71</v>
      </c>
      <c r="I73" s="44">
        <f t="shared" si="9"/>
        <v>606.69000000000005</v>
      </c>
      <c r="J73" s="44">
        <f>I73*G73</f>
        <v>2426.7600000000002</v>
      </c>
      <c r="K73" s="45">
        <f t="shared" si="8"/>
        <v>2.971649788018494E-3</v>
      </c>
      <c r="M73" s="130"/>
      <c r="N73" s="131">
        <f t="shared" si="10"/>
        <v>0</v>
      </c>
    </row>
    <row r="74" spans="1:14" s="4" customFormat="1" ht="26.4" x14ac:dyDescent="0.25">
      <c r="A74" s="1"/>
      <c r="B74" s="39" t="s">
        <v>209</v>
      </c>
      <c r="C74" s="46" t="s">
        <v>31</v>
      </c>
      <c r="D74" s="41" t="s">
        <v>210</v>
      </c>
      <c r="E74" s="42" t="s">
        <v>211</v>
      </c>
      <c r="F74" s="39" t="s">
        <v>53</v>
      </c>
      <c r="G74" s="47">
        <v>4</v>
      </c>
      <c r="H74" s="44">
        <v>847.75</v>
      </c>
      <c r="I74" s="44">
        <f t="shared" si="9"/>
        <v>1076.6400000000001</v>
      </c>
      <c r="J74" s="44">
        <f>I74*G74</f>
        <v>4306.5600000000004</v>
      </c>
      <c r="K74" s="45">
        <f t="shared" si="8"/>
        <v>5.2735285364390897E-3</v>
      </c>
      <c r="M74" s="130"/>
      <c r="N74" s="131">
        <f t="shared" si="10"/>
        <v>0</v>
      </c>
    </row>
    <row r="75" spans="1:14" s="4" customFormat="1" ht="26.4" x14ac:dyDescent="0.25">
      <c r="A75" s="1"/>
      <c r="B75" s="39" t="s">
        <v>212</v>
      </c>
      <c r="C75" s="46" t="s">
        <v>31</v>
      </c>
      <c r="D75" s="41" t="s">
        <v>213</v>
      </c>
      <c r="E75" s="42" t="s">
        <v>214</v>
      </c>
      <c r="F75" s="39" t="s">
        <v>53</v>
      </c>
      <c r="G75" s="47">
        <v>2</v>
      </c>
      <c r="H75" s="44">
        <v>1951.5</v>
      </c>
      <c r="I75" s="44">
        <f t="shared" si="9"/>
        <v>2478.41</v>
      </c>
      <c r="J75" s="44">
        <f>I75*G75</f>
        <v>4956.82</v>
      </c>
      <c r="K75" s="45">
        <f t="shared" si="8"/>
        <v>6.0697939236866554E-3</v>
      </c>
      <c r="M75" s="130"/>
      <c r="N75" s="131">
        <f t="shared" si="10"/>
        <v>0</v>
      </c>
    </row>
    <row r="76" spans="1:14" s="4" customFormat="1" ht="26.4" customHeight="1" x14ac:dyDescent="0.25">
      <c r="A76" s="1"/>
      <c r="B76" s="39" t="s">
        <v>215</v>
      </c>
      <c r="C76" s="46" t="s">
        <v>31</v>
      </c>
      <c r="D76" s="41" t="s">
        <v>216</v>
      </c>
      <c r="E76" s="42" t="s">
        <v>217</v>
      </c>
      <c r="F76" s="39" t="s">
        <v>53</v>
      </c>
      <c r="G76" s="47">
        <v>1</v>
      </c>
      <c r="H76" s="44">
        <v>984.22</v>
      </c>
      <c r="I76" s="44">
        <f t="shared" si="9"/>
        <v>1249.96</v>
      </c>
      <c r="J76" s="44">
        <f t="shared" si="11"/>
        <v>1249.96</v>
      </c>
      <c r="K76" s="45">
        <f t="shared" si="8"/>
        <v>1.5306183425767676E-3</v>
      </c>
      <c r="M76" s="130"/>
      <c r="N76" s="131">
        <f t="shared" si="10"/>
        <v>0</v>
      </c>
    </row>
    <row r="77" spans="1:14" s="4" customFormat="1" ht="19.8" customHeight="1" x14ac:dyDescent="0.25">
      <c r="A77" s="1"/>
      <c r="B77" s="39" t="s">
        <v>218</v>
      </c>
      <c r="C77" s="40" t="s">
        <v>31</v>
      </c>
      <c r="D77" s="41" t="s">
        <v>219</v>
      </c>
      <c r="E77" s="42" t="s">
        <v>220</v>
      </c>
      <c r="F77" s="39"/>
      <c r="G77" s="47">
        <v>3</v>
      </c>
      <c r="H77" s="44">
        <v>597.07000000000005</v>
      </c>
      <c r="I77" s="44">
        <f t="shared" si="9"/>
        <v>758.28</v>
      </c>
      <c r="J77" s="44">
        <f t="shared" si="11"/>
        <v>2274.84</v>
      </c>
      <c r="K77" s="45">
        <f t="shared" si="8"/>
        <v>2.7856186041371996E-3</v>
      </c>
      <c r="M77" s="130"/>
      <c r="N77" s="131">
        <f t="shared" si="10"/>
        <v>0</v>
      </c>
    </row>
    <row r="78" spans="1:14" s="4" customFormat="1" x14ac:dyDescent="0.25">
      <c r="A78" s="1"/>
      <c r="B78" s="39" t="s">
        <v>221</v>
      </c>
      <c r="C78" s="46" t="s">
        <v>31</v>
      </c>
      <c r="D78" s="41" t="s">
        <v>222</v>
      </c>
      <c r="E78" s="42" t="s">
        <v>223</v>
      </c>
      <c r="F78" s="39" t="s">
        <v>53</v>
      </c>
      <c r="G78" s="47">
        <v>2</v>
      </c>
      <c r="H78" s="44">
        <v>187.62</v>
      </c>
      <c r="I78" s="44">
        <f t="shared" si="9"/>
        <v>238.28</v>
      </c>
      <c r="J78" s="44">
        <f t="shared" si="11"/>
        <v>476.56</v>
      </c>
      <c r="K78" s="45">
        <f t="shared" si="8"/>
        <v>5.835638559140967E-4</v>
      </c>
      <c r="M78" s="130"/>
      <c r="N78" s="131">
        <f t="shared" si="10"/>
        <v>0</v>
      </c>
    </row>
    <row r="79" spans="1:14" s="4" customFormat="1" x14ac:dyDescent="0.25">
      <c r="A79" s="1"/>
      <c r="B79" s="39" t="s">
        <v>224</v>
      </c>
      <c r="C79" s="46" t="s">
        <v>31</v>
      </c>
      <c r="D79" s="41" t="s">
        <v>225</v>
      </c>
      <c r="E79" s="42" t="s">
        <v>226</v>
      </c>
      <c r="F79" s="39" t="s">
        <v>53</v>
      </c>
      <c r="G79" s="47">
        <v>2</v>
      </c>
      <c r="H79" s="44">
        <v>279.73</v>
      </c>
      <c r="I79" s="44">
        <f t="shared" si="9"/>
        <v>355.26</v>
      </c>
      <c r="J79" s="44">
        <f t="shared" si="11"/>
        <v>710.52</v>
      </c>
      <c r="K79" s="45">
        <f t="shared" si="8"/>
        <v>8.7005579759963901E-4</v>
      </c>
      <c r="M79" s="130"/>
      <c r="N79" s="131">
        <f t="shared" si="10"/>
        <v>0</v>
      </c>
    </row>
    <row r="80" spans="1:14" s="4" customFormat="1" x14ac:dyDescent="0.25">
      <c r="A80" s="1"/>
      <c r="B80" s="39" t="s">
        <v>227</v>
      </c>
      <c r="C80" s="46" t="s">
        <v>31</v>
      </c>
      <c r="D80" s="41" t="s">
        <v>228</v>
      </c>
      <c r="E80" s="42" t="s">
        <v>229</v>
      </c>
      <c r="F80" s="39" t="s">
        <v>53</v>
      </c>
      <c r="G80" s="47">
        <v>2</v>
      </c>
      <c r="H80" s="44">
        <v>304.01</v>
      </c>
      <c r="I80" s="44">
        <f t="shared" si="9"/>
        <v>386.09</v>
      </c>
      <c r="J80" s="44">
        <f t="shared" si="11"/>
        <v>772.18</v>
      </c>
      <c r="K80" s="45">
        <f t="shared" si="8"/>
        <v>9.4556055535451392E-4</v>
      </c>
      <c r="M80" s="130"/>
      <c r="N80" s="131">
        <f t="shared" si="10"/>
        <v>0</v>
      </c>
    </row>
    <row r="81" spans="1:14" s="4" customFormat="1" x14ac:dyDescent="0.25">
      <c r="A81" s="1"/>
      <c r="B81" s="39" t="s">
        <v>230</v>
      </c>
      <c r="C81" s="46" t="s">
        <v>31</v>
      </c>
      <c r="D81" s="41" t="s">
        <v>231</v>
      </c>
      <c r="E81" s="42" t="s">
        <v>232</v>
      </c>
      <c r="F81" s="39" t="s">
        <v>53</v>
      </c>
      <c r="G81" s="47">
        <v>2</v>
      </c>
      <c r="H81" s="44">
        <v>330.24</v>
      </c>
      <c r="I81" s="44">
        <f t="shared" si="9"/>
        <v>419.4</v>
      </c>
      <c r="J81" s="44">
        <f t="shared" si="11"/>
        <v>838.8</v>
      </c>
      <c r="K81" s="45">
        <f t="shared" si="8"/>
        <v>1.0271390010507476E-3</v>
      </c>
      <c r="M81" s="130"/>
      <c r="N81" s="131">
        <f t="shared" si="10"/>
        <v>0</v>
      </c>
    </row>
    <row r="82" spans="1:14" s="4" customFormat="1" x14ac:dyDescent="0.25">
      <c r="A82" s="1"/>
      <c r="B82" s="39" t="s">
        <v>233</v>
      </c>
      <c r="C82" s="46" t="s">
        <v>31</v>
      </c>
      <c r="D82" s="41" t="s">
        <v>234</v>
      </c>
      <c r="E82" s="42" t="s">
        <v>235</v>
      </c>
      <c r="F82" s="39" t="s">
        <v>53</v>
      </c>
      <c r="G82" s="47">
        <v>2</v>
      </c>
      <c r="H82" s="44">
        <v>366.17</v>
      </c>
      <c r="I82" s="44">
        <f t="shared" si="9"/>
        <v>465.04</v>
      </c>
      <c r="J82" s="44">
        <f t="shared" si="11"/>
        <v>930.08</v>
      </c>
      <c r="K82" s="45">
        <f t="shared" si="8"/>
        <v>1.1389144517134947E-3</v>
      </c>
      <c r="M82" s="130"/>
      <c r="N82" s="131">
        <f t="shared" si="10"/>
        <v>0</v>
      </c>
    </row>
    <row r="83" spans="1:14" s="4" customFormat="1" x14ac:dyDescent="0.25">
      <c r="A83" s="1"/>
      <c r="B83" s="39" t="s">
        <v>236</v>
      </c>
      <c r="C83" s="46" t="s">
        <v>31</v>
      </c>
      <c r="D83" s="41" t="s">
        <v>237</v>
      </c>
      <c r="E83" s="42" t="s">
        <v>238</v>
      </c>
      <c r="F83" s="39" t="s">
        <v>53</v>
      </c>
      <c r="G83" s="47">
        <v>2</v>
      </c>
      <c r="H83" s="44">
        <v>480.04</v>
      </c>
      <c r="I83" s="44">
        <f t="shared" si="9"/>
        <v>609.65</v>
      </c>
      <c r="J83" s="44">
        <f t="shared" si="11"/>
        <v>1219.3</v>
      </c>
      <c r="K83" s="45">
        <f t="shared" si="8"/>
        <v>1.4930741344553846E-3</v>
      </c>
      <c r="M83" s="130"/>
      <c r="N83" s="131">
        <f t="shared" si="10"/>
        <v>0</v>
      </c>
    </row>
    <row r="84" spans="1:14" s="4" customFormat="1" x14ac:dyDescent="0.25">
      <c r="A84" s="1"/>
      <c r="B84" s="39" t="s">
        <v>239</v>
      </c>
      <c r="C84" s="46" t="s">
        <v>31</v>
      </c>
      <c r="D84" s="41" t="s">
        <v>240</v>
      </c>
      <c r="E84" s="42" t="s">
        <v>241</v>
      </c>
      <c r="F84" s="39" t="s">
        <v>53</v>
      </c>
      <c r="G84" s="47">
        <v>2</v>
      </c>
      <c r="H84" s="44">
        <v>335.47</v>
      </c>
      <c r="I84" s="44">
        <f t="shared" si="9"/>
        <v>426.05</v>
      </c>
      <c r="J84" s="44">
        <f t="shared" si="11"/>
        <v>852.1</v>
      </c>
      <c r="K84" s="45">
        <f t="shared" si="8"/>
        <v>1.043425301377375E-3</v>
      </c>
      <c r="M84" s="130"/>
      <c r="N84" s="131">
        <f t="shared" si="10"/>
        <v>0</v>
      </c>
    </row>
    <row r="85" spans="1:14" s="4" customFormat="1" x14ac:dyDescent="0.25">
      <c r="A85" s="1"/>
      <c r="B85" s="39" t="s">
        <v>242</v>
      </c>
      <c r="C85" s="46" t="s">
        <v>31</v>
      </c>
      <c r="D85" s="41" t="s">
        <v>243</v>
      </c>
      <c r="E85" s="42" t="s">
        <v>244</v>
      </c>
      <c r="F85" s="39" t="s">
        <v>53</v>
      </c>
      <c r="G85" s="47">
        <v>2</v>
      </c>
      <c r="H85" s="44">
        <v>1962.07</v>
      </c>
      <c r="I85" s="44">
        <f t="shared" si="9"/>
        <v>2491.83</v>
      </c>
      <c r="J85" s="44">
        <f t="shared" si="11"/>
        <v>4983.66</v>
      </c>
      <c r="K85" s="45">
        <f t="shared" si="8"/>
        <v>6.1026604124661049E-3</v>
      </c>
      <c r="M85" s="130"/>
      <c r="N85" s="131">
        <f t="shared" si="10"/>
        <v>0</v>
      </c>
    </row>
    <row r="86" spans="1:14" s="4" customFormat="1" x14ac:dyDescent="0.25">
      <c r="A86" s="1"/>
      <c r="B86" s="39" t="s">
        <v>245</v>
      </c>
      <c r="C86" s="46" t="s">
        <v>31</v>
      </c>
      <c r="D86" s="41" t="s">
        <v>246</v>
      </c>
      <c r="E86" s="42" t="s">
        <v>247</v>
      </c>
      <c r="F86" s="39" t="s">
        <v>53</v>
      </c>
      <c r="G86" s="47">
        <v>2</v>
      </c>
      <c r="H86" s="44">
        <v>200.34</v>
      </c>
      <c r="I86" s="44">
        <f t="shared" si="9"/>
        <v>254.43</v>
      </c>
      <c r="J86" s="44">
        <f t="shared" si="11"/>
        <v>508.86</v>
      </c>
      <c r="K86" s="45">
        <f t="shared" si="8"/>
        <v>6.2311629956447723E-4</v>
      </c>
      <c r="M86" s="130"/>
      <c r="N86" s="131">
        <f t="shared" si="10"/>
        <v>0</v>
      </c>
    </row>
    <row r="87" spans="1:14" s="4" customFormat="1" x14ac:dyDescent="0.25">
      <c r="A87" s="1"/>
      <c r="B87" s="39" t="s">
        <v>248</v>
      </c>
      <c r="C87" s="46" t="s">
        <v>31</v>
      </c>
      <c r="D87" s="41" t="s">
        <v>249</v>
      </c>
      <c r="E87" s="42" t="s">
        <v>250</v>
      </c>
      <c r="F87" s="39" t="s">
        <v>53</v>
      </c>
      <c r="G87" s="47">
        <v>3</v>
      </c>
      <c r="H87" s="44">
        <v>42.66</v>
      </c>
      <c r="I87" s="44">
        <f t="shared" si="9"/>
        <v>54.18</v>
      </c>
      <c r="J87" s="44">
        <f t="shared" si="11"/>
        <v>162.54</v>
      </c>
      <c r="K87" s="45">
        <f t="shared" si="8"/>
        <v>1.9903573346541313E-4</v>
      </c>
      <c r="M87" s="130"/>
      <c r="N87" s="131">
        <f t="shared" si="10"/>
        <v>0</v>
      </c>
    </row>
    <row r="88" spans="1:14" s="4" customFormat="1" ht="26.4" x14ac:dyDescent="0.25">
      <c r="A88" s="1"/>
      <c r="B88" s="39" t="s">
        <v>251</v>
      </c>
      <c r="C88" s="40" t="s">
        <v>31</v>
      </c>
      <c r="D88" s="41" t="s">
        <v>252</v>
      </c>
      <c r="E88" s="42" t="s">
        <v>253</v>
      </c>
      <c r="F88" s="39" t="s">
        <v>53</v>
      </c>
      <c r="G88" s="47">
        <v>3</v>
      </c>
      <c r="H88" s="44">
        <v>40.72</v>
      </c>
      <c r="I88" s="44">
        <f t="shared" si="9"/>
        <v>51.71</v>
      </c>
      <c r="J88" s="44">
        <f t="shared" si="11"/>
        <v>155.13</v>
      </c>
      <c r="K88" s="45">
        <f t="shared" si="8"/>
        <v>1.8996193756914937E-4</v>
      </c>
      <c r="M88" s="130"/>
      <c r="N88" s="131">
        <f t="shared" si="10"/>
        <v>0</v>
      </c>
    </row>
    <row r="89" spans="1:14" s="4" customFormat="1" x14ac:dyDescent="0.25">
      <c r="A89" s="1"/>
      <c r="B89" s="39" t="s">
        <v>254</v>
      </c>
      <c r="C89" s="46" t="s">
        <v>31</v>
      </c>
      <c r="D89" s="41" t="s">
        <v>255</v>
      </c>
      <c r="E89" s="42" t="s">
        <v>256</v>
      </c>
      <c r="F89" s="39" t="s">
        <v>53</v>
      </c>
      <c r="G89" s="47">
        <v>8</v>
      </c>
      <c r="H89" s="44">
        <v>32.01</v>
      </c>
      <c r="I89" s="44">
        <f t="shared" si="9"/>
        <v>40.65</v>
      </c>
      <c r="J89" s="44">
        <f t="shared" si="11"/>
        <v>325.2</v>
      </c>
      <c r="K89" s="45">
        <f t="shared" si="8"/>
        <v>3.9821841099392361E-4</v>
      </c>
      <c r="M89" s="130"/>
      <c r="N89" s="131">
        <f t="shared" si="10"/>
        <v>0</v>
      </c>
    </row>
    <row r="90" spans="1:14" s="4" customFormat="1" ht="26.4" x14ac:dyDescent="0.25">
      <c r="A90" s="1"/>
      <c r="B90" s="39" t="s">
        <v>257</v>
      </c>
      <c r="C90" s="46" t="s">
        <v>31</v>
      </c>
      <c r="D90" s="41" t="s">
        <v>258</v>
      </c>
      <c r="E90" s="42" t="s">
        <v>259</v>
      </c>
      <c r="F90" s="39" t="s">
        <v>53</v>
      </c>
      <c r="G90" s="47">
        <v>10</v>
      </c>
      <c r="H90" s="44">
        <v>74.47</v>
      </c>
      <c r="I90" s="44">
        <f t="shared" si="9"/>
        <v>94.58</v>
      </c>
      <c r="J90" s="44">
        <f t="shared" si="11"/>
        <v>945.8</v>
      </c>
      <c r="K90" s="45">
        <f t="shared" si="8"/>
        <v>1.1581641239792526E-3</v>
      </c>
      <c r="M90" s="130"/>
      <c r="N90" s="131">
        <f t="shared" si="10"/>
        <v>0</v>
      </c>
    </row>
    <row r="91" spans="1:14" s="4" customFormat="1" ht="26.4" x14ac:dyDescent="0.25">
      <c r="A91" s="1"/>
      <c r="B91" s="39" t="s">
        <v>260</v>
      </c>
      <c r="C91" s="46" t="s">
        <v>31</v>
      </c>
      <c r="D91" s="41" t="s">
        <v>261</v>
      </c>
      <c r="E91" s="42" t="s">
        <v>262</v>
      </c>
      <c r="F91" s="39" t="s">
        <v>53</v>
      </c>
      <c r="G91" s="47">
        <v>10</v>
      </c>
      <c r="H91" s="44">
        <v>136.62</v>
      </c>
      <c r="I91" s="44">
        <f t="shared" si="9"/>
        <v>173.51</v>
      </c>
      <c r="J91" s="44">
        <f t="shared" si="11"/>
        <v>1735.1</v>
      </c>
      <c r="K91" s="45">
        <f t="shared" si="8"/>
        <v>2.1246886990023274E-3</v>
      </c>
      <c r="M91" s="130"/>
      <c r="N91" s="131">
        <f t="shared" si="10"/>
        <v>0</v>
      </c>
    </row>
    <row r="92" spans="1:14" s="4" customFormat="1" ht="26.4" x14ac:dyDescent="0.25">
      <c r="A92" s="1"/>
      <c r="B92" s="39" t="s">
        <v>263</v>
      </c>
      <c r="C92" s="46" t="s">
        <v>31</v>
      </c>
      <c r="D92" s="41" t="s">
        <v>264</v>
      </c>
      <c r="E92" s="42" t="s">
        <v>265</v>
      </c>
      <c r="F92" s="39" t="s">
        <v>53</v>
      </c>
      <c r="G92" s="47">
        <v>2</v>
      </c>
      <c r="H92" s="44">
        <v>541.97</v>
      </c>
      <c r="I92" s="44">
        <f t="shared" si="9"/>
        <v>688.3</v>
      </c>
      <c r="J92" s="44">
        <f t="shared" si="11"/>
        <v>1376.6</v>
      </c>
      <c r="K92" s="45">
        <f t="shared" si="8"/>
        <v>1.6856933104988784E-3</v>
      </c>
      <c r="M92" s="130"/>
      <c r="N92" s="131">
        <f t="shared" si="10"/>
        <v>0</v>
      </c>
    </row>
    <row r="93" spans="1:14" s="4" customFormat="1" ht="26.4" x14ac:dyDescent="0.25">
      <c r="A93" s="1"/>
      <c r="B93" s="39" t="s">
        <v>266</v>
      </c>
      <c r="C93" s="46" t="s">
        <v>31</v>
      </c>
      <c r="D93" s="41" t="s">
        <v>267</v>
      </c>
      <c r="E93" s="42" t="s">
        <v>268</v>
      </c>
      <c r="F93" s="39" t="s">
        <v>53</v>
      </c>
      <c r="G93" s="47">
        <v>3</v>
      </c>
      <c r="H93" s="44">
        <v>744.54</v>
      </c>
      <c r="I93" s="44">
        <f t="shared" si="9"/>
        <v>945.57</v>
      </c>
      <c r="J93" s="44">
        <f t="shared" si="11"/>
        <v>2836.71</v>
      </c>
      <c r="K93" s="45">
        <f t="shared" si="8"/>
        <v>3.4736474435749483E-3</v>
      </c>
      <c r="M93" s="130"/>
      <c r="N93" s="131">
        <f t="shared" si="10"/>
        <v>0</v>
      </c>
    </row>
    <row r="94" spans="1:14" s="4" customFormat="1" ht="26.4" x14ac:dyDescent="0.25">
      <c r="A94" s="1"/>
      <c r="B94" s="39" t="s">
        <v>269</v>
      </c>
      <c r="C94" s="46" t="s">
        <v>31</v>
      </c>
      <c r="D94" s="41" t="s">
        <v>270</v>
      </c>
      <c r="E94" s="42" t="s">
        <v>271</v>
      </c>
      <c r="F94" s="39" t="s">
        <v>53</v>
      </c>
      <c r="G94" s="47">
        <v>3</v>
      </c>
      <c r="H94" s="44">
        <v>531.32000000000005</v>
      </c>
      <c r="I94" s="44">
        <f t="shared" si="9"/>
        <v>674.78</v>
      </c>
      <c r="J94" s="44">
        <f t="shared" si="11"/>
        <v>2024.34</v>
      </c>
      <c r="K94" s="45">
        <f t="shared" si="8"/>
        <v>2.4788728724214003E-3</v>
      </c>
      <c r="M94" s="130"/>
      <c r="N94" s="131">
        <f t="shared" si="10"/>
        <v>0</v>
      </c>
    </row>
    <row r="95" spans="1:14" s="4" customFormat="1" ht="26.4" x14ac:dyDescent="0.25">
      <c r="A95" s="1"/>
      <c r="B95" s="39" t="s">
        <v>272</v>
      </c>
      <c r="C95" s="46" t="s">
        <v>31</v>
      </c>
      <c r="D95" s="41" t="s">
        <v>273</v>
      </c>
      <c r="E95" s="42" t="s">
        <v>274</v>
      </c>
      <c r="F95" s="39" t="s">
        <v>53</v>
      </c>
      <c r="G95" s="47">
        <v>3</v>
      </c>
      <c r="H95" s="44">
        <v>509.23</v>
      </c>
      <c r="I95" s="44">
        <f t="shared" si="9"/>
        <v>646.72</v>
      </c>
      <c r="J95" s="44">
        <f t="shared" si="11"/>
        <v>1940.16</v>
      </c>
      <c r="K95" s="45">
        <f t="shared" si="8"/>
        <v>2.375791612158582E-3</v>
      </c>
      <c r="M95" s="130"/>
      <c r="N95" s="131">
        <f t="shared" si="10"/>
        <v>0</v>
      </c>
    </row>
    <row r="96" spans="1:14" s="4" customFormat="1" ht="26.4" x14ac:dyDescent="0.25">
      <c r="A96" s="1"/>
      <c r="B96" s="39" t="s">
        <v>275</v>
      </c>
      <c r="C96" s="46" t="s">
        <v>31</v>
      </c>
      <c r="D96" s="41" t="s">
        <v>276</v>
      </c>
      <c r="E96" s="42" t="s">
        <v>277</v>
      </c>
      <c r="F96" s="39" t="s">
        <v>53</v>
      </c>
      <c r="G96" s="47">
        <v>3</v>
      </c>
      <c r="H96" s="44">
        <v>476.31</v>
      </c>
      <c r="I96" s="44">
        <f t="shared" si="9"/>
        <v>604.91</v>
      </c>
      <c r="J96" s="44">
        <f t="shared" si="11"/>
        <v>1814.73</v>
      </c>
      <c r="K96" s="45">
        <f t="shared" si="8"/>
        <v>2.2221983302060364E-3</v>
      </c>
      <c r="M96" s="130"/>
      <c r="N96" s="131">
        <f t="shared" si="10"/>
        <v>0</v>
      </c>
    </row>
    <row r="97" spans="1:14" s="4" customFormat="1" x14ac:dyDescent="0.25">
      <c r="A97" s="1"/>
      <c r="B97" s="39" t="s">
        <v>278</v>
      </c>
      <c r="C97" s="46" t="s">
        <v>31</v>
      </c>
      <c r="D97" s="41" t="s">
        <v>279</v>
      </c>
      <c r="E97" s="42" t="s">
        <v>280</v>
      </c>
      <c r="F97" s="39" t="s">
        <v>53</v>
      </c>
      <c r="G97" s="47">
        <v>4</v>
      </c>
      <c r="H97" s="44">
        <v>301.35000000000002</v>
      </c>
      <c r="I97" s="44">
        <f t="shared" si="9"/>
        <v>382.71</v>
      </c>
      <c r="J97" s="44">
        <f t="shared" si="11"/>
        <v>1530.84</v>
      </c>
      <c r="K97" s="45">
        <f t="shared" si="8"/>
        <v>1.8745654129333888E-3</v>
      </c>
      <c r="M97" s="130"/>
      <c r="N97" s="131">
        <f t="shared" si="10"/>
        <v>0</v>
      </c>
    </row>
    <row r="98" spans="1:14" s="4" customFormat="1" x14ac:dyDescent="0.25">
      <c r="A98" s="1"/>
      <c r="B98" s="39" t="s">
        <v>281</v>
      </c>
      <c r="C98" s="46" t="s">
        <v>31</v>
      </c>
      <c r="D98" s="41" t="s">
        <v>282</v>
      </c>
      <c r="E98" s="42" t="s">
        <v>283</v>
      </c>
      <c r="F98" s="39" t="s">
        <v>53</v>
      </c>
      <c r="G98" s="47">
        <v>4</v>
      </c>
      <c r="H98" s="44">
        <v>311.20999999999998</v>
      </c>
      <c r="I98" s="44">
        <f t="shared" si="9"/>
        <v>395.24</v>
      </c>
      <c r="J98" s="44">
        <f t="shared" si="11"/>
        <v>1580.96</v>
      </c>
      <c r="K98" s="45">
        <f t="shared" si="8"/>
        <v>1.9359390499537317E-3</v>
      </c>
      <c r="M98" s="130"/>
      <c r="N98" s="131">
        <f t="shared" si="10"/>
        <v>0</v>
      </c>
    </row>
    <row r="99" spans="1:14" s="4" customFormat="1" x14ac:dyDescent="0.25">
      <c r="A99" s="1"/>
      <c r="B99" s="39" t="s">
        <v>284</v>
      </c>
      <c r="C99" s="46" t="s">
        <v>31</v>
      </c>
      <c r="D99" s="41" t="s">
        <v>285</v>
      </c>
      <c r="E99" s="42" t="s">
        <v>286</v>
      </c>
      <c r="F99" s="39" t="s">
        <v>53</v>
      </c>
      <c r="G99" s="47">
        <v>2</v>
      </c>
      <c r="H99" s="44">
        <v>358.75</v>
      </c>
      <c r="I99" s="44">
        <f t="shared" si="9"/>
        <v>455.61</v>
      </c>
      <c r="J99" s="44">
        <f t="shared" si="11"/>
        <v>911.22</v>
      </c>
      <c r="K99" s="45">
        <f t="shared" si="8"/>
        <v>1.1158197431300218E-3</v>
      </c>
      <c r="M99" s="130"/>
      <c r="N99" s="131">
        <f t="shared" si="10"/>
        <v>0</v>
      </c>
    </row>
    <row r="100" spans="1:14" s="4" customFormat="1" x14ac:dyDescent="0.25">
      <c r="A100" s="1"/>
      <c r="B100" s="39" t="s">
        <v>287</v>
      </c>
      <c r="C100" s="46" t="s">
        <v>31</v>
      </c>
      <c r="D100" s="41" t="s">
        <v>288</v>
      </c>
      <c r="E100" s="42" t="s">
        <v>289</v>
      </c>
      <c r="F100" s="39" t="s">
        <v>53</v>
      </c>
      <c r="G100" s="47">
        <v>2</v>
      </c>
      <c r="H100" s="44">
        <v>223.21</v>
      </c>
      <c r="I100" s="44">
        <f t="shared" si="9"/>
        <v>283.48</v>
      </c>
      <c r="J100" s="44">
        <f t="shared" si="11"/>
        <v>566.96</v>
      </c>
      <c r="K100" s="45">
        <f t="shared" si="8"/>
        <v>6.9426171678079634E-4</v>
      </c>
      <c r="M100" s="130"/>
      <c r="N100" s="131">
        <f t="shared" si="10"/>
        <v>0</v>
      </c>
    </row>
    <row r="101" spans="1:14" s="4" customFormat="1" x14ac:dyDescent="0.25">
      <c r="A101" s="1"/>
      <c r="B101" s="39" t="s">
        <v>290</v>
      </c>
      <c r="C101" s="40" t="s">
        <v>31</v>
      </c>
      <c r="D101" s="41" t="s">
        <v>291</v>
      </c>
      <c r="E101" s="42" t="s">
        <v>292</v>
      </c>
      <c r="F101" s="39" t="s">
        <v>53</v>
      </c>
      <c r="G101" s="47">
        <v>2</v>
      </c>
      <c r="H101" s="44">
        <v>214.6</v>
      </c>
      <c r="I101" s="44">
        <f t="shared" si="9"/>
        <v>272.54000000000002</v>
      </c>
      <c r="J101" s="44">
        <f t="shared" si="11"/>
        <v>545.08000000000004</v>
      </c>
      <c r="K101" s="45">
        <f t="shared" si="8"/>
        <v>6.6746891594270574E-4</v>
      </c>
      <c r="M101" s="130"/>
      <c r="N101" s="131">
        <f t="shared" si="10"/>
        <v>0</v>
      </c>
    </row>
    <row r="102" spans="1:14" s="60" customFormat="1" x14ac:dyDescent="0.25">
      <c r="A102" s="5"/>
      <c r="B102" s="39" t="s">
        <v>293</v>
      </c>
      <c r="C102" s="55" t="s">
        <v>31</v>
      </c>
      <c r="D102" s="56" t="s">
        <v>294</v>
      </c>
      <c r="E102" s="57" t="s">
        <v>295</v>
      </c>
      <c r="F102" s="39" t="s">
        <v>53</v>
      </c>
      <c r="G102" s="58">
        <v>5</v>
      </c>
      <c r="H102" s="59">
        <v>59.07</v>
      </c>
      <c r="I102" s="44">
        <f t="shared" si="9"/>
        <v>75.02</v>
      </c>
      <c r="J102" s="44">
        <f t="shared" si="11"/>
        <v>375.09999999999997</v>
      </c>
      <c r="K102" s="45">
        <f t="shared" si="8"/>
        <v>4.5932265056525446E-4</v>
      </c>
      <c r="M102" s="134"/>
      <c r="N102" s="131">
        <f t="shared" si="10"/>
        <v>0</v>
      </c>
    </row>
    <row r="103" spans="1:14" s="4" customFormat="1" x14ac:dyDescent="0.25">
      <c r="A103" s="1"/>
      <c r="B103" s="39"/>
      <c r="C103" s="46"/>
      <c r="D103" s="41"/>
      <c r="E103" s="42"/>
      <c r="F103" s="39"/>
      <c r="G103" s="53"/>
      <c r="H103" s="44"/>
      <c r="I103" s="44"/>
      <c r="J103" s="44"/>
      <c r="K103" s="44"/>
      <c r="M103" s="132"/>
      <c r="N103" s="133"/>
    </row>
    <row r="104" spans="1:14" s="4" customFormat="1" x14ac:dyDescent="0.25">
      <c r="A104" s="1"/>
      <c r="B104" s="54">
        <v>4</v>
      </c>
      <c r="C104" s="34"/>
      <c r="D104" s="34"/>
      <c r="E104" s="35" t="s">
        <v>296</v>
      </c>
      <c r="F104" s="34"/>
      <c r="G104" s="36"/>
      <c r="H104" s="37"/>
      <c r="I104" s="37" t="s">
        <v>23</v>
      </c>
      <c r="J104" s="37">
        <f>SUM(J105:J131)</f>
        <v>74239.430000000008</v>
      </c>
      <c r="K104" s="38">
        <f t="shared" ref="K104:K131" si="12">J104/$J$267</f>
        <v>9.0908695718618163E-2</v>
      </c>
      <c r="M104" s="128" t="s">
        <v>23</v>
      </c>
      <c r="N104" s="129">
        <f>SUM(N105:N131)</f>
        <v>0</v>
      </c>
    </row>
    <row r="105" spans="1:14" s="4" customFormat="1" x14ac:dyDescent="0.25">
      <c r="A105" s="1"/>
      <c r="B105" s="39" t="s">
        <v>297</v>
      </c>
      <c r="C105" s="61" t="s">
        <v>50</v>
      </c>
      <c r="D105" s="62" t="s">
        <v>298</v>
      </c>
      <c r="E105" s="63" t="s">
        <v>299</v>
      </c>
      <c r="F105" s="64" t="s">
        <v>53</v>
      </c>
      <c r="G105" s="65">
        <v>4</v>
      </c>
      <c r="H105" s="44">
        <v>243.37</v>
      </c>
      <c r="I105" s="44">
        <f t="shared" ref="I105:I131" si="13">ROUND(H105*1.27,2)</f>
        <v>309.08</v>
      </c>
      <c r="J105" s="66">
        <f>I105*G105</f>
        <v>1236.32</v>
      </c>
      <c r="K105" s="45">
        <f t="shared" si="12"/>
        <v>1.513915700738031E-3</v>
      </c>
      <c r="M105" s="130"/>
      <c r="N105" s="131">
        <f t="shared" ref="N105:N131" si="14">G105*M105</f>
        <v>0</v>
      </c>
    </row>
    <row r="106" spans="1:14" s="4" customFormat="1" x14ac:dyDescent="0.25">
      <c r="A106" s="1"/>
      <c r="B106" s="39" t="s">
        <v>300</v>
      </c>
      <c r="C106" s="46" t="s">
        <v>31</v>
      </c>
      <c r="D106" s="41" t="s">
        <v>301</v>
      </c>
      <c r="E106" s="42" t="s">
        <v>302</v>
      </c>
      <c r="F106" s="39" t="s">
        <v>34</v>
      </c>
      <c r="G106" s="47">
        <v>300</v>
      </c>
      <c r="H106" s="44">
        <v>32.36</v>
      </c>
      <c r="I106" s="44">
        <f t="shared" si="13"/>
        <v>41.1</v>
      </c>
      <c r="J106" s="66">
        <f t="shared" ref="J106:J131" si="15">I106*G106</f>
        <v>12330</v>
      </c>
      <c r="K106" s="45">
        <f t="shared" si="12"/>
        <v>1.5098502483256698E-2</v>
      </c>
      <c r="M106" s="130"/>
      <c r="N106" s="131">
        <f t="shared" si="14"/>
        <v>0</v>
      </c>
    </row>
    <row r="107" spans="1:14" s="4" customFormat="1" x14ac:dyDescent="0.25">
      <c r="A107" s="1"/>
      <c r="B107" s="39" t="s">
        <v>303</v>
      </c>
      <c r="C107" s="46" t="s">
        <v>31</v>
      </c>
      <c r="D107" s="41" t="s">
        <v>304</v>
      </c>
      <c r="E107" s="42" t="s">
        <v>305</v>
      </c>
      <c r="F107" s="39" t="s">
        <v>34</v>
      </c>
      <c r="G107" s="47">
        <v>50</v>
      </c>
      <c r="H107" s="44">
        <v>66.08</v>
      </c>
      <c r="I107" s="44">
        <f t="shared" si="13"/>
        <v>83.92</v>
      </c>
      <c r="J107" s="66">
        <f t="shared" si="15"/>
        <v>4196</v>
      </c>
      <c r="K107" s="45">
        <f t="shared" si="12"/>
        <v>5.1381440729720285E-3</v>
      </c>
      <c r="M107" s="130"/>
      <c r="N107" s="131">
        <f t="shared" si="14"/>
        <v>0</v>
      </c>
    </row>
    <row r="108" spans="1:14" s="4" customFormat="1" x14ac:dyDescent="0.25">
      <c r="A108" s="1"/>
      <c r="B108" s="39" t="s">
        <v>306</v>
      </c>
      <c r="C108" s="46" t="s">
        <v>31</v>
      </c>
      <c r="D108" s="41" t="s">
        <v>307</v>
      </c>
      <c r="E108" s="42" t="s">
        <v>308</v>
      </c>
      <c r="F108" s="39" t="s">
        <v>34</v>
      </c>
      <c r="G108" s="47">
        <v>20</v>
      </c>
      <c r="H108" s="44">
        <v>139.94999999999999</v>
      </c>
      <c r="I108" s="44">
        <f t="shared" si="13"/>
        <v>177.74</v>
      </c>
      <c r="J108" s="66">
        <f t="shared" si="15"/>
        <v>3554.8</v>
      </c>
      <c r="K108" s="45">
        <f t="shared" si="12"/>
        <v>4.352972962488314E-3</v>
      </c>
      <c r="M108" s="130"/>
      <c r="N108" s="131">
        <f t="shared" si="14"/>
        <v>0</v>
      </c>
    </row>
    <row r="109" spans="1:14" s="4" customFormat="1" x14ac:dyDescent="0.25">
      <c r="A109" s="1"/>
      <c r="B109" s="39" t="s">
        <v>309</v>
      </c>
      <c r="C109" s="46" t="s">
        <v>31</v>
      </c>
      <c r="D109" s="41" t="s">
        <v>310</v>
      </c>
      <c r="E109" s="42" t="s">
        <v>311</v>
      </c>
      <c r="F109" s="39" t="s">
        <v>34</v>
      </c>
      <c r="G109" s="47">
        <v>100</v>
      </c>
      <c r="H109" s="44">
        <v>44.91</v>
      </c>
      <c r="I109" s="44">
        <f t="shared" si="13"/>
        <v>57.04</v>
      </c>
      <c r="J109" s="66">
        <f t="shared" si="15"/>
        <v>5704</v>
      </c>
      <c r="K109" s="45">
        <f t="shared" si="12"/>
        <v>6.9847411325625478E-3</v>
      </c>
      <c r="M109" s="130"/>
      <c r="N109" s="131">
        <f t="shared" si="14"/>
        <v>0</v>
      </c>
    </row>
    <row r="110" spans="1:14" s="4" customFormat="1" x14ac:dyDescent="0.25">
      <c r="A110" s="1"/>
      <c r="B110" s="39" t="s">
        <v>312</v>
      </c>
      <c r="C110" s="46" t="s">
        <v>31</v>
      </c>
      <c r="D110" s="41" t="s">
        <v>313</v>
      </c>
      <c r="E110" s="42" t="s">
        <v>314</v>
      </c>
      <c r="F110" s="39" t="s">
        <v>34</v>
      </c>
      <c r="G110" s="47">
        <v>20</v>
      </c>
      <c r="H110" s="44">
        <v>95.19</v>
      </c>
      <c r="I110" s="44">
        <f t="shared" si="13"/>
        <v>120.89</v>
      </c>
      <c r="J110" s="66">
        <f t="shared" si="15"/>
        <v>2417.8000000000002</v>
      </c>
      <c r="K110" s="45">
        <f t="shared" si="12"/>
        <v>2.9606779646405555E-3</v>
      </c>
      <c r="M110" s="130"/>
      <c r="N110" s="131">
        <f t="shared" si="14"/>
        <v>0</v>
      </c>
    </row>
    <row r="111" spans="1:14" s="4" customFormat="1" x14ac:dyDescent="0.25">
      <c r="A111" s="1"/>
      <c r="B111" s="39" t="s">
        <v>315</v>
      </c>
      <c r="C111" s="46" t="s">
        <v>31</v>
      </c>
      <c r="D111" s="41" t="s">
        <v>316</v>
      </c>
      <c r="E111" s="42" t="s">
        <v>317</v>
      </c>
      <c r="F111" s="39" t="s">
        <v>34</v>
      </c>
      <c r="G111" s="47">
        <v>20</v>
      </c>
      <c r="H111" s="44">
        <v>176.96</v>
      </c>
      <c r="I111" s="44">
        <f t="shared" si="13"/>
        <v>224.74</v>
      </c>
      <c r="J111" s="66">
        <f t="shared" si="15"/>
        <v>4494.8</v>
      </c>
      <c r="K111" s="45">
        <f t="shared" si="12"/>
        <v>5.504034790084527E-3</v>
      </c>
      <c r="M111" s="130"/>
      <c r="N111" s="131">
        <f t="shared" si="14"/>
        <v>0</v>
      </c>
    </row>
    <row r="112" spans="1:14" s="4" customFormat="1" x14ac:dyDescent="0.25">
      <c r="A112" s="1"/>
      <c r="B112" s="39" t="s">
        <v>318</v>
      </c>
      <c r="C112" s="46" t="s">
        <v>31</v>
      </c>
      <c r="D112" s="41" t="s">
        <v>319</v>
      </c>
      <c r="E112" s="42" t="s">
        <v>320</v>
      </c>
      <c r="F112" s="39" t="s">
        <v>34</v>
      </c>
      <c r="G112" s="47">
        <v>120</v>
      </c>
      <c r="H112" s="44">
        <v>24.32</v>
      </c>
      <c r="I112" s="44">
        <f t="shared" si="13"/>
        <v>30.89</v>
      </c>
      <c r="J112" s="66">
        <f t="shared" si="15"/>
        <v>3706.8</v>
      </c>
      <c r="K112" s="45">
        <f t="shared" si="12"/>
        <v>4.5391021090783398E-3</v>
      </c>
      <c r="M112" s="130"/>
      <c r="N112" s="131">
        <f t="shared" si="14"/>
        <v>0</v>
      </c>
    </row>
    <row r="113" spans="1:14" s="4" customFormat="1" ht="26.4" x14ac:dyDescent="0.25">
      <c r="A113" s="1"/>
      <c r="B113" s="39" t="s">
        <v>321</v>
      </c>
      <c r="C113" s="46" t="s">
        <v>31</v>
      </c>
      <c r="D113" s="67" t="s">
        <v>322</v>
      </c>
      <c r="E113" s="68" t="s">
        <v>323</v>
      </c>
      <c r="F113" s="67" t="s">
        <v>34</v>
      </c>
      <c r="G113" s="69">
        <v>100</v>
      </c>
      <c r="H113" s="70">
        <v>6.81</v>
      </c>
      <c r="I113" s="44">
        <f t="shared" si="13"/>
        <v>8.65</v>
      </c>
      <c r="J113" s="66">
        <f t="shared" si="15"/>
        <v>865</v>
      </c>
      <c r="K113" s="45">
        <f t="shared" si="12"/>
        <v>1.0592217881603442E-3</v>
      </c>
      <c r="M113" s="130"/>
      <c r="N113" s="131">
        <f t="shared" si="14"/>
        <v>0</v>
      </c>
    </row>
    <row r="114" spans="1:14" s="4" customFormat="1" ht="26.4" x14ac:dyDescent="0.25">
      <c r="A114" s="1"/>
      <c r="B114" s="39" t="s">
        <v>324</v>
      </c>
      <c r="C114" s="46" t="s">
        <v>31</v>
      </c>
      <c r="D114" s="67" t="s">
        <v>325</v>
      </c>
      <c r="E114" s="68" t="s">
        <v>726</v>
      </c>
      <c r="F114" s="67" t="s">
        <v>34</v>
      </c>
      <c r="G114" s="69">
        <v>100</v>
      </c>
      <c r="H114" s="70">
        <v>11.16</v>
      </c>
      <c r="I114" s="44">
        <f t="shared" si="13"/>
        <v>14.17</v>
      </c>
      <c r="J114" s="66">
        <f t="shared" si="15"/>
        <v>1417</v>
      </c>
      <c r="K114" s="45">
        <f t="shared" si="12"/>
        <v>1.7351644784083327E-3</v>
      </c>
      <c r="M114" s="130"/>
      <c r="N114" s="131">
        <f t="shared" si="14"/>
        <v>0</v>
      </c>
    </row>
    <row r="115" spans="1:14" s="4" customFormat="1" ht="26.4" x14ac:dyDescent="0.25">
      <c r="A115" s="1"/>
      <c r="B115" s="39" t="s">
        <v>326</v>
      </c>
      <c r="C115" s="46" t="s">
        <v>31</v>
      </c>
      <c r="D115" s="41" t="s">
        <v>327</v>
      </c>
      <c r="E115" s="42" t="s">
        <v>328</v>
      </c>
      <c r="F115" s="39" t="s">
        <v>34</v>
      </c>
      <c r="G115" s="47">
        <v>100</v>
      </c>
      <c r="H115" s="44">
        <v>15.68</v>
      </c>
      <c r="I115" s="44">
        <f t="shared" si="13"/>
        <v>19.91</v>
      </c>
      <c r="J115" s="66">
        <f t="shared" si="15"/>
        <v>1991</v>
      </c>
      <c r="K115" s="45">
        <f t="shared" si="12"/>
        <v>2.4380469135575093E-3</v>
      </c>
      <c r="M115" s="130"/>
      <c r="N115" s="131">
        <f t="shared" si="14"/>
        <v>0</v>
      </c>
    </row>
    <row r="116" spans="1:14" s="4" customFormat="1" x14ac:dyDescent="0.25">
      <c r="A116" s="1"/>
      <c r="B116" s="39" t="s">
        <v>329</v>
      </c>
      <c r="C116" s="46" t="s">
        <v>31</v>
      </c>
      <c r="D116" s="41" t="s">
        <v>330</v>
      </c>
      <c r="E116" s="57" t="s">
        <v>331</v>
      </c>
      <c r="F116" s="39" t="s">
        <v>34</v>
      </c>
      <c r="G116" s="47">
        <v>100</v>
      </c>
      <c r="H116" s="44">
        <v>17.61</v>
      </c>
      <c r="I116" s="44">
        <f t="shared" si="13"/>
        <v>22.36</v>
      </c>
      <c r="J116" s="66">
        <f t="shared" si="15"/>
        <v>2236</v>
      </c>
      <c r="K116" s="45">
        <f t="shared" si="12"/>
        <v>2.7380577090480112E-3</v>
      </c>
      <c r="M116" s="130"/>
      <c r="N116" s="131">
        <f t="shared" si="14"/>
        <v>0</v>
      </c>
    </row>
    <row r="117" spans="1:14" s="4" customFormat="1" x14ac:dyDescent="0.25">
      <c r="A117" s="1"/>
      <c r="B117" s="39" t="s">
        <v>332</v>
      </c>
      <c r="C117" s="46" t="s">
        <v>31</v>
      </c>
      <c r="D117" s="41" t="s">
        <v>333</v>
      </c>
      <c r="E117" s="57" t="s">
        <v>334</v>
      </c>
      <c r="F117" s="39" t="s">
        <v>34</v>
      </c>
      <c r="G117" s="47">
        <v>200</v>
      </c>
      <c r="H117" s="44">
        <v>17.440000000000001</v>
      </c>
      <c r="I117" s="44">
        <f t="shared" si="13"/>
        <v>22.15</v>
      </c>
      <c r="J117" s="66">
        <f t="shared" si="15"/>
        <v>4430</v>
      </c>
      <c r="K117" s="45">
        <f t="shared" si="12"/>
        <v>5.4246849960119361E-3</v>
      </c>
      <c r="M117" s="130"/>
      <c r="N117" s="131">
        <f t="shared" si="14"/>
        <v>0</v>
      </c>
    </row>
    <row r="118" spans="1:14" s="4" customFormat="1" ht="26.4" x14ac:dyDescent="0.25">
      <c r="A118" s="1"/>
      <c r="B118" s="39" t="s">
        <v>335</v>
      </c>
      <c r="C118" s="46" t="s">
        <v>31</v>
      </c>
      <c r="D118" s="41" t="s">
        <v>336</v>
      </c>
      <c r="E118" s="42" t="s">
        <v>337</v>
      </c>
      <c r="F118" s="39" t="s">
        <v>34</v>
      </c>
      <c r="G118" s="47">
        <v>100</v>
      </c>
      <c r="H118" s="44">
        <v>18.079999999999998</v>
      </c>
      <c r="I118" s="44">
        <f t="shared" si="13"/>
        <v>22.96</v>
      </c>
      <c r="J118" s="66">
        <f t="shared" si="15"/>
        <v>2296</v>
      </c>
      <c r="K118" s="45">
        <f t="shared" si="12"/>
        <v>2.8115297405967056E-3</v>
      </c>
      <c r="M118" s="130"/>
      <c r="N118" s="131">
        <f t="shared" si="14"/>
        <v>0</v>
      </c>
    </row>
    <row r="119" spans="1:14" s="4" customFormat="1" ht="26.4" x14ac:dyDescent="0.25">
      <c r="A119" s="1"/>
      <c r="B119" s="39" t="s">
        <v>338</v>
      </c>
      <c r="C119" s="46" t="s">
        <v>31</v>
      </c>
      <c r="D119" s="41" t="s">
        <v>339</v>
      </c>
      <c r="E119" s="42" t="s">
        <v>340</v>
      </c>
      <c r="F119" s="39" t="s">
        <v>34</v>
      </c>
      <c r="G119" s="47">
        <v>100</v>
      </c>
      <c r="H119" s="44">
        <v>20.46</v>
      </c>
      <c r="I119" s="44">
        <f t="shared" si="13"/>
        <v>25.98</v>
      </c>
      <c r="J119" s="66">
        <f t="shared" si="15"/>
        <v>2598</v>
      </c>
      <c r="K119" s="45">
        <f t="shared" si="12"/>
        <v>3.1813389660584673E-3</v>
      </c>
      <c r="M119" s="130"/>
      <c r="N119" s="131">
        <f t="shared" si="14"/>
        <v>0</v>
      </c>
    </row>
    <row r="120" spans="1:14" s="4" customFormat="1" ht="26.4" x14ac:dyDescent="0.25">
      <c r="A120" s="1"/>
      <c r="B120" s="39" t="s">
        <v>341</v>
      </c>
      <c r="C120" s="46" t="s">
        <v>31</v>
      </c>
      <c r="D120" s="41" t="s">
        <v>342</v>
      </c>
      <c r="E120" s="42" t="s">
        <v>343</v>
      </c>
      <c r="F120" s="39" t="s">
        <v>34</v>
      </c>
      <c r="G120" s="47">
        <v>100</v>
      </c>
      <c r="H120" s="44">
        <v>85.51</v>
      </c>
      <c r="I120" s="44">
        <f t="shared" si="13"/>
        <v>108.6</v>
      </c>
      <c r="J120" s="66">
        <f t="shared" si="15"/>
        <v>10860</v>
      </c>
      <c r="K120" s="45">
        <f t="shared" si="12"/>
        <v>1.3298437710313686E-2</v>
      </c>
      <c r="M120" s="130"/>
      <c r="N120" s="131">
        <f t="shared" si="14"/>
        <v>0</v>
      </c>
    </row>
    <row r="121" spans="1:14" s="4" customFormat="1" x14ac:dyDescent="0.25">
      <c r="A121" s="1"/>
      <c r="B121" s="39" t="s">
        <v>344</v>
      </c>
      <c r="C121" s="46" t="s">
        <v>31</v>
      </c>
      <c r="D121" s="41" t="s">
        <v>345</v>
      </c>
      <c r="E121" s="42" t="s">
        <v>346</v>
      </c>
      <c r="F121" s="39" t="s">
        <v>53</v>
      </c>
      <c r="G121" s="47">
        <v>20</v>
      </c>
      <c r="H121" s="44">
        <v>23.31</v>
      </c>
      <c r="I121" s="44">
        <f t="shared" si="13"/>
        <v>29.6</v>
      </c>
      <c r="J121" s="66">
        <f t="shared" si="15"/>
        <v>592</v>
      </c>
      <c r="K121" s="45">
        <f t="shared" si="12"/>
        <v>7.2492404461378473E-4</v>
      </c>
      <c r="M121" s="130"/>
      <c r="N121" s="131">
        <f t="shared" si="14"/>
        <v>0</v>
      </c>
    </row>
    <row r="122" spans="1:14" s="4" customFormat="1" ht="17.25" customHeight="1" x14ac:dyDescent="0.25">
      <c r="A122" s="1"/>
      <c r="B122" s="39" t="s">
        <v>347</v>
      </c>
      <c r="C122" s="46" t="s">
        <v>31</v>
      </c>
      <c r="D122" s="41" t="s">
        <v>348</v>
      </c>
      <c r="E122" s="42" t="s">
        <v>349</v>
      </c>
      <c r="F122" s="39" t="s">
        <v>350</v>
      </c>
      <c r="G122" s="71">
        <v>15</v>
      </c>
      <c r="H122" s="44">
        <v>39.979999999999997</v>
      </c>
      <c r="I122" s="44">
        <f t="shared" si="13"/>
        <v>50.77</v>
      </c>
      <c r="J122" s="66">
        <f t="shared" si="15"/>
        <v>761.55000000000007</v>
      </c>
      <c r="K122" s="45">
        <f t="shared" si="12"/>
        <v>9.3254376043180377E-4</v>
      </c>
      <c r="M122" s="130"/>
      <c r="N122" s="131">
        <f t="shared" si="14"/>
        <v>0</v>
      </c>
    </row>
    <row r="123" spans="1:14" s="4" customFormat="1" ht="17.25" customHeight="1" x14ac:dyDescent="0.25">
      <c r="A123" s="1"/>
      <c r="B123" s="39" t="s">
        <v>351</v>
      </c>
      <c r="C123" s="40" t="s">
        <v>31</v>
      </c>
      <c r="D123" s="41" t="s">
        <v>352</v>
      </c>
      <c r="E123" s="42" t="s">
        <v>353</v>
      </c>
      <c r="F123" s="39" t="s">
        <v>350</v>
      </c>
      <c r="G123" s="71">
        <v>10</v>
      </c>
      <c r="H123" s="44">
        <v>46.06</v>
      </c>
      <c r="I123" s="44">
        <f t="shared" si="13"/>
        <v>58.5</v>
      </c>
      <c r="J123" s="66">
        <f t="shared" si="15"/>
        <v>585</v>
      </c>
      <c r="K123" s="45">
        <f t="shared" si="12"/>
        <v>7.1635230759977038E-4</v>
      </c>
      <c r="M123" s="130"/>
      <c r="N123" s="131">
        <f t="shared" si="14"/>
        <v>0</v>
      </c>
    </row>
    <row r="124" spans="1:14" s="4" customFormat="1" x14ac:dyDescent="0.25">
      <c r="A124" s="1"/>
      <c r="B124" s="39" t="s">
        <v>354</v>
      </c>
      <c r="C124" s="40" t="s">
        <v>31</v>
      </c>
      <c r="D124" s="41" t="s">
        <v>355</v>
      </c>
      <c r="E124" s="42" t="s">
        <v>356</v>
      </c>
      <c r="F124" s="39" t="s">
        <v>53</v>
      </c>
      <c r="G124" s="47">
        <v>50</v>
      </c>
      <c r="H124" s="44">
        <v>43.6</v>
      </c>
      <c r="I124" s="44">
        <f t="shared" si="13"/>
        <v>55.37</v>
      </c>
      <c r="J124" s="44">
        <f t="shared" si="15"/>
        <v>2768.5</v>
      </c>
      <c r="K124" s="45">
        <f t="shared" si="12"/>
        <v>3.390121989042674E-3</v>
      </c>
      <c r="M124" s="130"/>
      <c r="N124" s="131">
        <f t="shared" si="14"/>
        <v>0</v>
      </c>
    </row>
    <row r="125" spans="1:14" s="4" customFormat="1" x14ac:dyDescent="0.25">
      <c r="A125" s="1"/>
      <c r="B125" s="39" t="s">
        <v>357</v>
      </c>
      <c r="C125" s="40" t="s">
        <v>31</v>
      </c>
      <c r="D125" s="41" t="s">
        <v>358</v>
      </c>
      <c r="E125" s="42" t="s">
        <v>359</v>
      </c>
      <c r="F125" s="39" t="s">
        <v>53</v>
      </c>
      <c r="G125" s="47">
        <v>30</v>
      </c>
      <c r="H125" s="44">
        <v>15.87</v>
      </c>
      <c r="I125" s="44">
        <f t="shared" si="13"/>
        <v>20.149999999999999</v>
      </c>
      <c r="J125" s="44">
        <f t="shared" si="15"/>
        <v>604.5</v>
      </c>
      <c r="K125" s="45">
        <f t="shared" si="12"/>
        <v>7.4023071785309601E-4</v>
      </c>
      <c r="M125" s="130"/>
      <c r="N125" s="131">
        <f t="shared" si="14"/>
        <v>0</v>
      </c>
    </row>
    <row r="126" spans="1:14" s="4" customFormat="1" x14ac:dyDescent="0.25">
      <c r="A126" s="1"/>
      <c r="B126" s="39" t="s">
        <v>360</v>
      </c>
      <c r="C126" s="40" t="s">
        <v>31</v>
      </c>
      <c r="D126" s="41" t="s">
        <v>361</v>
      </c>
      <c r="E126" s="42" t="s">
        <v>362</v>
      </c>
      <c r="F126" s="39" t="s">
        <v>53</v>
      </c>
      <c r="G126" s="47">
        <v>10</v>
      </c>
      <c r="H126" s="44">
        <v>182.95</v>
      </c>
      <c r="I126" s="44">
        <f t="shared" si="13"/>
        <v>232.35</v>
      </c>
      <c r="J126" s="44">
        <f t="shared" si="15"/>
        <v>2323.5</v>
      </c>
      <c r="K126" s="45">
        <f t="shared" si="12"/>
        <v>2.8452044217231907E-3</v>
      </c>
      <c r="M126" s="130"/>
      <c r="N126" s="131">
        <f t="shared" si="14"/>
        <v>0</v>
      </c>
    </row>
    <row r="127" spans="1:14" s="4" customFormat="1" x14ac:dyDescent="0.25">
      <c r="A127" s="1"/>
      <c r="B127" s="39" t="s">
        <v>363</v>
      </c>
      <c r="C127" s="40" t="s">
        <v>31</v>
      </c>
      <c r="D127" s="41" t="s">
        <v>364</v>
      </c>
      <c r="E127" s="42" t="s">
        <v>365</v>
      </c>
      <c r="F127" s="39" t="s">
        <v>53</v>
      </c>
      <c r="G127" s="47">
        <v>25</v>
      </c>
      <c r="H127" s="44">
        <v>19.420000000000002</v>
      </c>
      <c r="I127" s="44">
        <f t="shared" si="13"/>
        <v>24.66</v>
      </c>
      <c r="J127" s="44">
        <f t="shared" si="15"/>
        <v>616.5</v>
      </c>
      <c r="K127" s="45">
        <f t="shared" si="12"/>
        <v>7.5492512416283489E-4</v>
      </c>
      <c r="M127" s="130"/>
      <c r="N127" s="131">
        <f t="shared" si="14"/>
        <v>0</v>
      </c>
    </row>
    <row r="128" spans="1:14" s="4" customFormat="1" ht="17.25" customHeight="1" x14ac:dyDescent="0.25">
      <c r="A128" s="1"/>
      <c r="B128" s="39" t="s">
        <v>366</v>
      </c>
      <c r="C128" s="40" t="s">
        <v>31</v>
      </c>
      <c r="D128" s="41" t="s">
        <v>367</v>
      </c>
      <c r="E128" s="42" t="s">
        <v>368</v>
      </c>
      <c r="F128" s="39" t="s">
        <v>53</v>
      </c>
      <c r="G128" s="47">
        <v>8</v>
      </c>
      <c r="H128" s="44">
        <v>33.19</v>
      </c>
      <c r="I128" s="44">
        <f t="shared" si="13"/>
        <v>42.15</v>
      </c>
      <c r="J128" s="44">
        <f t="shared" si="15"/>
        <v>337.2</v>
      </c>
      <c r="K128" s="45">
        <f t="shared" si="12"/>
        <v>4.129128173036625E-4</v>
      </c>
      <c r="M128" s="130"/>
      <c r="N128" s="131">
        <f t="shared" si="14"/>
        <v>0</v>
      </c>
    </row>
    <row r="129" spans="1:14" s="4" customFormat="1" ht="17.25" customHeight="1" x14ac:dyDescent="0.25">
      <c r="A129" s="1"/>
      <c r="B129" s="39" t="s">
        <v>369</v>
      </c>
      <c r="C129" s="40" t="s">
        <v>31</v>
      </c>
      <c r="D129" s="41" t="s">
        <v>370</v>
      </c>
      <c r="E129" s="42" t="s">
        <v>371</v>
      </c>
      <c r="F129" s="39" t="s">
        <v>53</v>
      </c>
      <c r="G129" s="47">
        <v>4</v>
      </c>
      <c r="H129" s="44">
        <v>77.040000000000006</v>
      </c>
      <c r="I129" s="44">
        <f t="shared" si="13"/>
        <v>97.84</v>
      </c>
      <c r="J129" s="44">
        <f t="shared" si="15"/>
        <v>391.36</v>
      </c>
      <c r="K129" s="45">
        <f t="shared" si="12"/>
        <v>4.7923357111495066E-4</v>
      </c>
      <c r="M129" s="130"/>
      <c r="N129" s="131">
        <f t="shared" si="14"/>
        <v>0</v>
      </c>
    </row>
    <row r="130" spans="1:14" s="4" customFormat="1" ht="17.25" customHeight="1" x14ac:dyDescent="0.25">
      <c r="A130" s="1"/>
      <c r="B130" s="39" t="s">
        <v>372</v>
      </c>
      <c r="C130" s="40" t="s">
        <v>31</v>
      </c>
      <c r="D130" s="41" t="s">
        <v>373</v>
      </c>
      <c r="E130" s="42" t="s">
        <v>374</v>
      </c>
      <c r="F130" s="39" t="s">
        <v>53</v>
      </c>
      <c r="G130" s="71">
        <v>10</v>
      </c>
      <c r="H130" s="44">
        <v>29.96</v>
      </c>
      <c r="I130" s="44">
        <f t="shared" si="13"/>
        <v>38.049999999999997</v>
      </c>
      <c r="J130" s="66">
        <f t="shared" si="15"/>
        <v>380.5</v>
      </c>
      <c r="K130" s="45">
        <f t="shared" si="12"/>
        <v>4.6593513340463695E-4</v>
      </c>
      <c r="M130" s="130"/>
      <c r="N130" s="131">
        <f t="shared" si="14"/>
        <v>0</v>
      </c>
    </row>
    <row r="131" spans="1:14" s="4" customFormat="1" ht="26.4" x14ac:dyDescent="0.25">
      <c r="A131" s="1"/>
      <c r="B131" s="39" t="s">
        <v>375</v>
      </c>
      <c r="C131" s="46" t="s">
        <v>31</v>
      </c>
      <c r="D131" s="41" t="s">
        <v>376</v>
      </c>
      <c r="E131" s="42" t="s">
        <v>377</v>
      </c>
      <c r="F131" s="39" t="s">
        <v>53</v>
      </c>
      <c r="G131" s="47">
        <v>10</v>
      </c>
      <c r="H131" s="44">
        <v>42.94</v>
      </c>
      <c r="I131" s="44">
        <f t="shared" si="13"/>
        <v>54.53</v>
      </c>
      <c r="J131" s="66">
        <f t="shared" si="15"/>
        <v>545.29999999999995</v>
      </c>
      <c r="K131" s="45">
        <f t="shared" si="12"/>
        <v>6.6773831339171749E-4</v>
      </c>
      <c r="M131" s="130"/>
      <c r="N131" s="131">
        <f t="shared" si="14"/>
        <v>0</v>
      </c>
    </row>
    <row r="132" spans="1:14" x14ac:dyDescent="0.25">
      <c r="B132" s="73"/>
      <c r="C132" s="73"/>
      <c r="D132" s="56"/>
      <c r="E132" s="74"/>
      <c r="F132" s="75"/>
      <c r="G132" s="76"/>
      <c r="H132" s="77"/>
      <c r="I132" s="44"/>
      <c r="J132" s="78"/>
      <c r="K132" s="78"/>
      <c r="M132" s="135"/>
      <c r="N132" s="136"/>
    </row>
    <row r="133" spans="1:14" s="4" customFormat="1" x14ac:dyDescent="0.25">
      <c r="A133" s="1"/>
      <c r="B133" s="54">
        <v>5</v>
      </c>
      <c r="C133" s="34"/>
      <c r="D133" s="34"/>
      <c r="E133" s="35" t="s">
        <v>378</v>
      </c>
      <c r="F133" s="34"/>
      <c r="G133" s="36"/>
      <c r="H133" s="37"/>
      <c r="I133" s="37" t="s">
        <v>23</v>
      </c>
      <c r="J133" s="37">
        <f>SUM(J134:J157)</f>
        <v>13358.150000000001</v>
      </c>
      <c r="K133" s="38">
        <f t="shared" ref="K133:K157" si="16">J133/$J$267</f>
        <v>1.6357506970536537E-2</v>
      </c>
      <c r="M133" s="128" t="s">
        <v>23</v>
      </c>
      <c r="N133" s="129">
        <f>SUM(N134:N157)</f>
        <v>0</v>
      </c>
    </row>
    <row r="134" spans="1:14" s="4" customFormat="1" x14ac:dyDescent="0.25">
      <c r="A134" s="1"/>
      <c r="B134" s="39" t="s">
        <v>379</v>
      </c>
      <c r="C134" s="46" t="s">
        <v>31</v>
      </c>
      <c r="D134" s="41" t="s">
        <v>380</v>
      </c>
      <c r="E134" s="42" t="s">
        <v>381</v>
      </c>
      <c r="F134" s="39" t="s">
        <v>53</v>
      </c>
      <c r="G134" s="47">
        <v>50</v>
      </c>
      <c r="H134" s="44">
        <v>4.96</v>
      </c>
      <c r="I134" s="44">
        <f t="shared" ref="I134:I157" si="17">ROUND(H134*1.27,2)</f>
        <v>6.3</v>
      </c>
      <c r="J134" s="44">
        <f t="shared" ref="J134:J157" si="18">I134*G134</f>
        <v>315</v>
      </c>
      <c r="K134" s="45">
        <f t="shared" si="16"/>
        <v>3.857281656306456E-4</v>
      </c>
      <c r="M134" s="130"/>
      <c r="N134" s="131">
        <f t="shared" ref="N134:N157" si="19">G134*M134</f>
        <v>0</v>
      </c>
    </row>
    <row r="135" spans="1:14" s="4" customFormat="1" x14ac:dyDescent="0.25">
      <c r="A135" s="1"/>
      <c r="B135" s="39" t="s">
        <v>382</v>
      </c>
      <c r="C135" s="46" t="s">
        <v>31</v>
      </c>
      <c r="D135" s="41" t="s">
        <v>383</v>
      </c>
      <c r="E135" s="42" t="s">
        <v>384</v>
      </c>
      <c r="F135" s="39" t="s">
        <v>53</v>
      </c>
      <c r="G135" s="47">
        <v>40</v>
      </c>
      <c r="H135" s="44">
        <v>15.41</v>
      </c>
      <c r="I135" s="44">
        <f t="shared" si="17"/>
        <v>19.57</v>
      </c>
      <c r="J135" s="44">
        <f t="shared" si="18"/>
        <v>782.8</v>
      </c>
      <c r="K135" s="45">
        <f t="shared" si="16"/>
        <v>9.5856510493863285E-4</v>
      </c>
      <c r="M135" s="130"/>
      <c r="N135" s="131">
        <f t="shared" si="19"/>
        <v>0</v>
      </c>
    </row>
    <row r="136" spans="1:14" s="4" customFormat="1" x14ac:dyDescent="0.25">
      <c r="A136" s="1"/>
      <c r="B136" s="39" t="s">
        <v>385</v>
      </c>
      <c r="C136" s="46" t="s">
        <v>31</v>
      </c>
      <c r="D136" s="41" t="s">
        <v>386</v>
      </c>
      <c r="E136" s="42" t="s">
        <v>387</v>
      </c>
      <c r="F136" s="39" t="s">
        <v>53</v>
      </c>
      <c r="G136" s="47">
        <v>25</v>
      </c>
      <c r="H136" s="44">
        <v>17.75</v>
      </c>
      <c r="I136" s="44">
        <f t="shared" si="17"/>
        <v>22.54</v>
      </c>
      <c r="J136" s="44">
        <f t="shared" si="18"/>
        <v>563.5</v>
      </c>
      <c r="K136" s="45">
        <f t="shared" si="16"/>
        <v>6.9002482962815493E-4</v>
      </c>
      <c r="M136" s="130"/>
      <c r="N136" s="131">
        <f t="shared" si="19"/>
        <v>0</v>
      </c>
    </row>
    <row r="137" spans="1:14" s="4" customFormat="1" x14ac:dyDescent="0.25">
      <c r="A137" s="1"/>
      <c r="B137" s="39" t="s">
        <v>388</v>
      </c>
      <c r="C137" s="46" t="s">
        <v>31</v>
      </c>
      <c r="D137" s="41" t="s">
        <v>389</v>
      </c>
      <c r="E137" s="42" t="s">
        <v>390</v>
      </c>
      <c r="F137" s="39" t="s">
        <v>53</v>
      </c>
      <c r="G137" s="47">
        <v>20</v>
      </c>
      <c r="H137" s="44">
        <v>17.059999999999999</v>
      </c>
      <c r="I137" s="44">
        <f t="shared" si="17"/>
        <v>21.67</v>
      </c>
      <c r="J137" s="44">
        <f t="shared" si="18"/>
        <v>433.40000000000003</v>
      </c>
      <c r="K137" s="45">
        <f t="shared" si="16"/>
        <v>5.3071297455340263E-4</v>
      </c>
      <c r="M137" s="130"/>
      <c r="N137" s="131">
        <f t="shared" si="19"/>
        <v>0</v>
      </c>
    </row>
    <row r="138" spans="1:14" s="4" customFormat="1" x14ac:dyDescent="0.25">
      <c r="A138" s="1"/>
      <c r="B138" s="39" t="s">
        <v>391</v>
      </c>
      <c r="C138" s="46" t="s">
        <v>31</v>
      </c>
      <c r="D138" s="41" t="s">
        <v>392</v>
      </c>
      <c r="E138" s="42" t="s">
        <v>393</v>
      </c>
      <c r="F138" s="39" t="s">
        <v>53</v>
      </c>
      <c r="G138" s="47">
        <v>20</v>
      </c>
      <c r="H138" s="44">
        <v>18.059999999999999</v>
      </c>
      <c r="I138" s="44">
        <f t="shared" si="17"/>
        <v>22.94</v>
      </c>
      <c r="J138" s="44">
        <f t="shared" si="18"/>
        <v>458.8</v>
      </c>
      <c r="K138" s="45">
        <f t="shared" si="16"/>
        <v>5.618161345756832E-4</v>
      </c>
      <c r="M138" s="130"/>
      <c r="N138" s="131">
        <f t="shared" si="19"/>
        <v>0</v>
      </c>
    </row>
    <row r="139" spans="1:14" s="4" customFormat="1" x14ac:dyDescent="0.25">
      <c r="A139" s="1"/>
      <c r="B139" s="39" t="s">
        <v>394</v>
      </c>
      <c r="C139" s="46" t="s">
        <v>31</v>
      </c>
      <c r="D139" s="41" t="s">
        <v>395</v>
      </c>
      <c r="E139" s="42" t="s">
        <v>396</v>
      </c>
      <c r="F139" s="39" t="s">
        <v>53</v>
      </c>
      <c r="G139" s="47">
        <v>12</v>
      </c>
      <c r="H139" s="44">
        <v>24.53</v>
      </c>
      <c r="I139" s="44">
        <f t="shared" si="17"/>
        <v>31.15</v>
      </c>
      <c r="J139" s="44">
        <f t="shared" si="18"/>
        <v>373.79999999999995</v>
      </c>
      <c r="K139" s="45">
        <f t="shared" si="16"/>
        <v>4.5773075654836605E-4</v>
      </c>
      <c r="M139" s="130"/>
      <c r="N139" s="131">
        <f t="shared" si="19"/>
        <v>0</v>
      </c>
    </row>
    <row r="140" spans="1:14" s="4" customFormat="1" x14ac:dyDescent="0.25">
      <c r="A140" s="1"/>
      <c r="B140" s="39" t="s">
        <v>397</v>
      </c>
      <c r="C140" s="46" t="s">
        <v>31</v>
      </c>
      <c r="D140" s="41" t="s">
        <v>398</v>
      </c>
      <c r="E140" s="42" t="s">
        <v>399</v>
      </c>
      <c r="F140" s="39" t="s">
        <v>53</v>
      </c>
      <c r="G140" s="47">
        <v>12</v>
      </c>
      <c r="H140" s="44">
        <v>24.63</v>
      </c>
      <c r="I140" s="44">
        <f t="shared" si="17"/>
        <v>31.28</v>
      </c>
      <c r="J140" s="44">
        <f t="shared" si="18"/>
        <v>375.36</v>
      </c>
      <c r="K140" s="45">
        <f t="shared" si="16"/>
        <v>4.5964102936863215E-4</v>
      </c>
      <c r="M140" s="130"/>
      <c r="N140" s="131">
        <f t="shared" si="19"/>
        <v>0</v>
      </c>
    </row>
    <row r="141" spans="1:14" s="4" customFormat="1" x14ac:dyDescent="0.25">
      <c r="A141" s="1"/>
      <c r="B141" s="39" t="s">
        <v>400</v>
      </c>
      <c r="C141" s="46" t="s">
        <v>31</v>
      </c>
      <c r="D141" s="41" t="s">
        <v>401</v>
      </c>
      <c r="E141" s="42" t="s">
        <v>402</v>
      </c>
      <c r="F141" s="39" t="s">
        <v>53</v>
      </c>
      <c r="G141" s="47">
        <v>12</v>
      </c>
      <c r="H141" s="44">
        <v>30.99</v>
      </c>
      <c r="I141" s="44">
        <f t="shared" si="17"/>
        <v>39.36</v>
      </c>
      <c r="J141" s="44">
        <f t="shared" si="18"/>
        <v>472.32</v>
      </c>
      <c r="K141" s="45">
        <f t="shared" si="16"/>
        <v>5.7837183235132225E-4</v>
      </c>
      <c r="M141" s="130"/>
      <c r="N141" s="131">
        <f t="shared" si="19"/>
        <v>0</v>
      </c>
    </row>
    <row r="142" spans="1:14" s="4" customFormat="1" ht="12.75" customHeight="1" x14ac:dyDescent="0.25">
      <c r="A142" s="1"/>
      <c r="B142" s="39" t="s">
        <v>403</v>
      </c>
      <c r="C142" s="46" t="s">
        <v>31</v>
      </c>
      <c r="D142" s="41" t="s">
        <v>404</v>
      </c>
      <c r="E142" s="42" t="s">
        <v>405</v>
      </c>
      <c r="F142" s="39" t="s">
        <v>53</v>
      </c>
      <c r="G142" s="47">
        <v>25</v>
      </c>
      <c r="H142" s="44">
        <v>14.34</v>
      </c>
      <c r="I142" s="44">
        <f t="shared" si="17"/>
        <v>18.21</v>
      </c>
      <c r="J142" s="44">
        <f t="shared" si="18"/>
        <v>455.25</v>
      </c>
      <c r="K142" s="45">
        <f t="shared" si="16"/>
        <v>5.5746903937571872E-4</v>
      </c>
      <c r="M142" s="130"/>
      <c r="N142" s="131">
        <f t="shared" si="19"/>
        <v>0</v>
      </c>
    </row>
    <row r="143" spans="1:14" s="4" customFormat="1" x14ac:dyDescent="0.25">
      <c r="A143" s="1"/>
      <c r="B143" s="39" t="s">
        <v>406</v>
      </c>
      <c r="C143" s="46" t="s">
        <v>31</v>
      </c>
      <c r="D143" s="41" t="s">
        <v>407</v>
      </c>
      <c r="E143" s="42" t="s">
        <v>408</v>
      </c>
      <c r="F143" s="39" t="s">
        <v>53</v>
      </c>
      <c r="G143" s="47">
        <v>15</v>
      </c>
      <c r="H143" s="44">
        <v>16.239999999999998</v>
      </c>
      <c r="I143" s="44">
        <f t="shared" si="17"/>
        <v>20.62</v>
      </c>
      <c r="J143" s="44">
        <f t="shared" si="18"/>
        <v>309.3</v>
      </c>
      <c r="K143" s="45">
        <f t="shared" si="16"/>
        <v>3.7874832263351966E-4</v>
      </c>
      <c r="M143" s="130"/>
      <c r="N143" s="131">
        <f t="shared" si="19"/>
        <v>0</v>
      </c>
    </row>
    <row r="144" spans="1:14" s="4" customFormat="1" x14ac:dyDescent="0.25">
      <c r="A144" s="1"/>
      <c r="B144" s="39" t="s">
        <v>409</v>
      </c>
      <c r="C144" s="46" t="s">
        <v>31</v>
      </c>
      <c r="D144" s="41" t="s">
        <v>410</v>
      </c>
      <c r="E144" s="42" t="s">
        <v>411</v>
      </c>
      <c r="F144" s="39" t="s">
        <v>53</v>
      </c>
      <c r="G144" s="47">
        <v>12</v>
      </c>
      <c r="H144" s="44">
        <v>18.149999999999999</v>
      </c>
      <c r="I144" s="44">
        <f t="shared" si="17"/>
        <v>23.05</v>
      </c>
      <c r="J144" s="44">
        <f t="shared" si="18"/>
        <v>276.60000000000002</v>
      </c>
      <c r="K144" s="45">
        <f t="shared" si="16"/>
        <v>3.3870606543948118E-4</v>
      </c>
      <c r="M144" s="130"/>
      <c r="N144" s="131">
        <f t="shared" si="19"/>
        <v>0</v>
      </c>
    </row>
    <row r="145" spans="1:14" s="4" customFormat="1" x14ac:dyDescent="0.25">
      <c r="A145" s="1"/>
      <c r="B145" s="39" t="s">
        <v>412</v>
      </c>
      <c r="C145" s="46" t="s">
        <v>31</v>
      </c>
      <c r="D145" s="41" t="s">
        <v>413</v>
      </c>
      <c r="E145" s="42" t="s">
        <v>414</v>
      </c>
      <c r="F145" s="39" t="s">
        <v>53</v>
      </c>
      <c r="G145" s="47">
        <v>4</v>
      </c>
      <c r="H145" s="44">
        <v>51.13</v>
      </c>
      <c r="I145" s="44">
        <f t="shared" si="17"/>
        <v>64.94</v>
      </c>
      <c r="J145" s="44">
        <f t="shared" si="18"/>
        <v>259.76</v>
      </c>
      <c r="K145" s="45">
        <f t="shared" si="16"/>
        <v>3.1808491525148094E-4</v>
      </c>
      <c r="M145" s="130"/>
      <c r="N145" s="131">
        <f t="shared" si="19"/>
        <v>0</v>
      </c>
    </row>
    <row r="146" spans="1:14" s="4" customFormat="1" x14ac:dyDescent="0.25">
      <c r="A146" s="1"/>
      <c r="B146" s="39" t="s">
        <v>415</v>
      </c>
      <c r="C146" s="46" t="s">
        <v>31</v>
      </c>
      <c r="D146" s="41" t="s">
        <v>416</v>
      </c>
      <c r="E146" s="42" t="s">
        <v>417</v>
      </c>
      <c r="F146" s="39" t="s">
        <v>53</v>
      </c>
      <c r="G146" s="47">
        <v>4</v>
      </c>
      <c r="H146" s="44">
        <v>67.849999999999994</v>
      </c>
      <c r="I146" s="44">
        <f t="shared" si="17"/>
        <v>86.17</v>
      </c>
      <c r="J146" s="44">
        <f t="shared" si="18"/>
        <v>344.68</v>
      </c>
      <c r="K146" s="45">
        <f t="shared" si="16"/>
        <v>4.2207233057006644E-4</v>
      </c>
      <c r="M146" s="130"/>
      <c r="N146" s="131">
        <f t="shared" si="19"/>
        <v>0</v>
      </c>
    </row>
    <row r="147" spans="1:14" s="4" customFormat="1" x14ac:dyDescent="0.25">
      <c r="A147" s="1"/>
      <c r="B147" s="39" t="s">
        <v>418</v>
      </c>
      <c r="C147" s="46" t="s">
        <v>31</v>
      </c>
      <c r="D147" s="41" t="s">
        <v>419</v>
      </c>
      <c r="E147" s="42" t="s">
        <v>420</v>
      </c>
      <c r="F147" s="39" t="s">
        <v>53</v>
      </c>
      <c r="G147" s="47">
        <v>4</v>
      </c>
      <c r="H147" s="44">
        <v>100.25</v>
      </c>
      <c r="I147" s="44">
        <f t="shared" si="17"/>
        <v>127.32</v>
      </c>
      <c r="J147" s="44">
        <f t="shared" si="18"/>
        <v>509.28</v>
      </c>
      <c r="K147" s="45">
        <f t="shared" si="16"/>
        <v>6.2363060378531798E-4</v>
      </c>
      <c r="M147" s="130"/>
      <c r="N147" s="131">
        <f t="shared" si="19"/>
        <v>0</v>
      </c>
    </row>
    <row r="148" spans="1:14" s="4" customFormat="1" x14ac:dyDescent="0.25">
      <c r="A148" s="1"/>
      <c r="B148" s="39" t="s">
        <v>421</v>
      </c>
      <c r="C148" s="46" t="s">
        <v>31</v>
      </c>
      <c r="D148" s="41" t="s">
        <v>422</v>
      </c>
      <c r="E148" s="42" t="s">
        <v>423</v>
      </c>
      <c r="F148" s="39" t="s">
        <v>53</v>
      </c>
      <c r="G148" s="47">
        <v>4</v>
      </c>
      <c r="H148" s="44">
        <v>138.66</v>
      </c>
      <c r="I148" s="44">
        <f t="shared" si="17"/>
        <v>176.1</v>
      </c>
      <c r="J148" s="44">
        <f t="shared" si="18"/>
        <v>704.4</v>
      </c>
      <c r="K148" s="45">
        <f t="shared" si="16"/>
        <v>8.6256165038167221E-4</v>
      </c>
      <c r="M148" s="130"/>
      <c r="N148" s="131">
        <f t="shared" si="19"/>
        <v>0</v>
      </c>
    </row>
    <row r="149" spans="1:14" s="4" customFormat="1" x14ac:dyDescent="0.25">
      <c r="A149" s="1"/>
      <c r="B149" s="39" t="s">
        <v>424</v>
      </c>
      <c r="C149" s="46" t="s">
        <v>31</v>
      </c>
      <c r="D149" s="41" t="s">
        <v>425</v>
      </c>
      <c r="E149" s="42" t="s">
        <v>426</v>
      </c>
      <c r="F149" s="39" t="s">
        <v>53</v>
      </c>
      <c r="G149" s="47">
        <v>4</v>
      </c>
      <c r="H149" s="44">
        <v>56.69</v>
      </c>
      <c r="I149" s="44">
        <f t="shared" si="17"/>
        <v>72</v>
      </c>
      <c r="J149" s="44">
        <f t="shared" si="18"/>
        <v>288</v>
      </c>
      <c r="K149" s="45">
        <f t="shared" si="16"/>
        <v>3.5266575143373311E-4</v>
      </c>
      <c r="M149" s="130"/>
      <c r="N149" s="131">
        <f t="shared" si="19"/>
        <v>0</v>
      </c>
    </row>
    <row r="150" spans="1:14" s="4" customFormat="1" x14ac:dyDescent="0.25">
      <c r="A150" s="1"/>
      <c r="B150" s="39" t="s">
        <v>427</v>
      </c>
      <c r="C150" s="46" t="s">
        <v>31</v>
      </c>
      <c r="D150" s="41" t="s">
        <v>428</v>
      </c>
      <c r="E150" s="42" t="s">
        <v>429</v>
      </c>
      <c r="F150" s="39" t="s">
        <v>53</v>
      </c>
      <c r="G150" s="47">
        <v>4</v>
      </c>
      <c r="H150" s="44">
        <v>104.78</v>
      </c>
      <c r="I150" s="44">
        <f t="shared" si="17"/>
        <v>133.07</v>
      </c>
      <c r="J150" s="44">
        <f t="shared" si="18"/>
        <v>532.28</v>
      </c>
      <c r="K150" s="45">
        <f t="shared" si="16"/>
        <v>6.5179488254565085E-4</v>
      </c>
      <c r="M150" s="130"/>
      <c r="N150" s="131">
        <f t="shared" si="19"/>
        <v>0</v>
      </c>
    </row>
    <row r="151" spans="1:14" s="4" customFormat="1" x14ac:dyDescent="0.25">
      <c r="A151" s="1"/>
      <c r="B151" s="39" t="s">
        <v>430</v>
      </c>
      <c r="C151" s="46" t="s">
        <v>31</v>
      </c>
      <c r="D151" s="41" t="s">
        <v>431</v>
      </c>
      <c r="E151" s="42" t="s">
        <v>432</v>
      </c>
      <c r="F151" s="39" t="s">
        <v>53</v>
      </c>
      <c r="G151" s="47">
        <v>4</v>
      </c>
      <c r="H151" s="44">
        <v>32.71</v>
      </c>
      <c r="I151" s="44">
        <f t="shared" si="17"/>
        <v>41.54</v>
      </c>
      <c r="J151" s="44">
        <f t="shared" si="18"/>
        <v>166.16</v>
      </c>
      <c r="K151" s="45">
        <f t="shared" si="16"/>
        <v>2.0346854603551769E-4</v>
      </c>
      <c r="M151" s="130"/>
      <c r="N151" s="131">
        <f t="shared" si="19"/>
        <v>0</v>
      </c>
    </row>
    <row r="152" spans="1:14" s="4" customFormat="1" x14ac:dyDescent="0.25">
      <c r="A152" s="1"/>
      <c r="B152" s="39" t="s">
        <v>433</v>
      </c>
      <c r="C152" s="46" t="s">
        <v>31</v>
      </c>
      <c r="D152" s="41" t="s">
        <v>434</v>
      </c>
      <c r="E152" s="42" t="s">
        <v>435</v>
      </c>
      <c r="F152" s="39" t="s">
        <v>53</v>
      </c>
      <c r="G152" s="47">
        <v>4</v>
      </c>
      <c r="H152" s="44">
        <v>569.85</v>
      </c>
      <c r="I152" s="44">
        <f t="shared" si="17"/>
        <v>723.71</v>
      </c>
      <c r="J152" s="44">
        <f t="shared" si="18"/>
        <v>2894.84</v>
      </c>
      <c r="K152" s="45">
        <f t="shared" si="16"/>
        <v>3.5448295968070415E-3</v>
      </c>
      <c r="M152" s="130"/>
      <c r="N152" s="131">
        <f t="shared" si="19"/>
        <v>0</v>
      </c>
    </row>
    <row r="153" spans="1:14" s="4" customFormat="1" x14ac:dyDescent="0.25">
      <c r="A153" s="1"/>
      <c r="B153" s="39" t="s">
        <v>436</v>
      </c>
      <c r="C153" s="46" t="s">
        <v>31</v>
      </c>
      <c r="D153" s="41" t="s">
        <v>437</v>
      </c>
      <c r="E153" s="42" t="s">
        <v>438</v>
      </c>
      <c r="F153" s="39" t="s">
        <v>53</v>
      </c>
      <c r="G153" s="47">
        <v>4</v>
      </c>
      <c r="H153" s="44">
        <v>57.31</v>
      </c>
      <c r="I153" s="44">
        <f t="shared" si="17"/>
        <v>72.78</v>
      </c>
      <c r="J153" s="44">
        <f t="shared" si="18"/>
        <v>291.12</v>
      </c>
      <c r="K153" s="45">
        <f t="shared" si="16"/>
        <v>3.5648629707426524E-4</v>
      </c>
      <c r="M153" s="130"/>
      <c r="N153" s="131">
        <f t="shared" si="19"/>
        <v>0</v>
      </c>
    </row>
    <row r="154" spans="1:14" s="4" customFormat="1" x14ac:dyDescent="0.25">
      <c r="A154" s="1"/>
      <c r="B154" s="39" t="s">
        <v>439</v>
      </c>
      <c r="C154" s="46" t="s">
        <v>31</v>
      </c>
      <c r="D154" s="41" t="s">
        <v>440</v>
      </c>
      <c r="E154" s="42" t="s">
        <v>441</v>
      </c>
      <c r="F154" s="39" t="s">
        <v>53</v>
      </c>
      <c r="G154" s="47">
        <v>10</v>
      </c>
      <c r="H154" s="44">
        <v>33.549999999999997</v>
      </c>
      <c r="I154" s="44">
        <f t="shared" si="17"/>
        <v>42.61</v>
      </c>
      <c r="J154" s="44">
        <f t="shared" si="18"/>
        <v>426.1</v>
      </c>
      <c r="K154" s="45">
        <f t="shared" si="16"/>
        <v>5.2177387738164477E-4</v>
      </c>
      <c r="M154" s="130"/>
      <c r="N154" s="131">
        <f t="shared" si="19"/>
        <v>0</v>
      </c>
    </row>
    <row r="155" spans="1:14" s="4" customFormat="1" x14ac:dyDescent="0.25">
      <c r="A155" s="1"/>
      <c r="B155" s="39" t="s">
        <v>442</v>
      </c>
      <c r="C155" s="46" t="s">
        <v>31</v>
      </c>
      <c r="D155" s="41" t="s">
        <v>443</v>
      </c>
      <c r="E155" s="42" t="s">
        <v>444</v>
      </c>
      <c r="F155" s="39" t="s">
        <v>53</v>
      </c>
      <c r="G155" s="47">
        <v>30</v>
      </c>
      <c r="H155" s="44">
        <v>10.68</v>
      </c>
      <c r="I155" s="44">
        <f t="shared" si="17"/>
        <v>13.56</v>
      </c>
      <c r="J155" s="44">
        <f t="shared" si="18"/>
        <v>406.8</v>
      </c>
      <c r="K155" s="45">
        <f t="shared" si="16"/>
        <v>4.9814037390014804E-4</v>
      </c>
      <c r="M155" s="130"/>
      <c r="N155" s="131">
        <f t="shared" si="19"/>
        <v>0</v>
      </c>
    </row>
    <row r="156" spans="1:14" s="4" customFormat="1" ht="28.5" customHeight="1" x14ac:dyDescent="0.25">
      <c r="A156" s="1"/>
      <c r="B156" s="39" t="s">
        <v>445</v>
      </c>
      <c r="C156" s="46" t="s">
        <v>31</v>
      </c>
      <c r="D156" s="41" t="s">
        <v>446</v>
      </c>
      <c r="E156" s="42" t="s">
        <v>447</v>
      </c>
      <c r="F156" s="39" t="s">
        <v>53</v>
      </c>
      <c r="G156" s="47">
        <v>10</v>
      </c>
      <c r="H156" s="44">
        <v>94.61</v>
      </c>
      <c r="I156" s="44">
        <f t="shared" si="17"/>
        <v>120.15</v>
      </c>
      <c r="J156" s="44">
        <f t="shared" si="18"/>
        <v>1201.5</v>
      </c>
      <c r="K156" s="45">
        <f t="shared" si="16"/>
        <v>1.4712774317626053E-3</v>
      </c>
      <c r="M156" s="130"/>
      <c r="N156" s="131">
        <f t="shared" si="19"/>
        <v>0</v>
      </c>
    </row>
    <row r="157" spans="1:14" s="4" customFormat="1" ht="26.4" x14ac:dyDescent="0.25">
      <c r="A157" s="1"/>
      <c r="B157" s="39" t="s">
        <v>448</v>
      </c>
      <c r="C157" s="46" t="s">
        <v>31</v>
      </c>
      <c r="D157" s="41" t="s">
        <v>252</v>
      </c>
      <c r="E157" s="42" t="s">
        <v>253</v>
      </c>
      <c r="F157" s="39" t="s">
        <v>53</v>
      </c>
      <c r="G157" s="47">
        <v>10</v>
      </c>
      <c r="H157" s="44">
        <v>40.72</v>
      </c>
      <c r="I157" s="44">
        <f t="shared" si="17"/>
        <v>51.71</v>
      </c>
      <c r="J157" s="44">
        <f t="shared" si="18"/>
        <v>517.1</v>
      </c>
      <c r="K157" s="45">
        <f t="shared" si="16"/>
        <v>6.332064585638312E-4</v>
      </c>
      <c r="M157" s="130"/>
      <c r="N157" s="131">
        <f t="shared" si="19"/>
        <v>0</v>
      </c>
    </row>
    <row r="158" spans="1:14" s="4" customFormat="1" x14ac:dyDescent="0.25">
      <c r="A158" s="1"/>
      <c r="B158" s="39"/>
      <c r="C158" s="46"/>
      <c r="D158" s="41"/>
      <c r="E158" s="42"/>
      <c r="F158" s="39"/>
      <c r="G158" s="53"/>
      <c r="H158" s="44"/>
      <c r="I158" s="44"/>
      <c r="J158" s="44"/>
      <c r="K158" s="44"/>
      <c r="M158" s="132"/>
      <c r="N158" s="133"/>
    </row>
    <row r="159" spans="1:14" s="4" customFormat="1" x14ac:dyDescent="0.25">
      <c r="A159" s="1"/>
      <c r="B159" s="54">
        <v>6</v>
      </c>
      <c r="C159" s="34"/>
      <c r="D159" s="34"/>
      <c r="E159" s="35" t="s">
        <v>449</v>
      </c>
      <c r="F159" s="34"/>
      <c r="G159" s="36"/>
      <c r="H159" s="37"/>
      <c r="I159" s="37" t="s">
        <v>23</v>
      </c>
      <c r="J159" s="37">
        <f>SUM(J160:J172)</f>
        <v>90806</v>
      </c>
      <c r="K159" s="38">
        <f t="shared" ref="K159:K172" si="20">J159/$J$267</f>
        <v>0.1111950216135124</v>
      </c>
      <c r="M159" s="128" t="s">
        <v>23</v>
      </c>
      <c r="N159" s="129">
        <f>SUM(N160:N172)</f>
        <v>0</v>
      </c>
    </row>
    <row r="160" spans="1:14" s="4" customFormat="1" ht="26.4" x14ac:dyDescent="0.25">
      <c r="A160" s="1"/>
      <c r="B160" s="39" t="s">
        <v>450</v>
      </c>
      <c r="C160" s="46" t="s">
        <v>31</v>
      </c>
      <c r="D160" s="41" t="s">
        <v>451</v>
      </c>
      <c r="E160" s="42" t="s">
        <v>452</v>
      </c>
      <c r="F160" s="39" t="s">
        <v>34</v>
      </c>
      <c r="G160" s="47">
        <v>600</v>
      </c>
      <c r="H160" s="44">
        <v>4</v>
      </c>
      <c r="I160" s="44">
        <f t="shared" ref="I160:I172" si="21">ROUND(H160*1.27,2)</f>
        <v>5.08</v>
      </c>
      <c r="J160" s="44">
        <f t="shared" ref="J160:J170" si="22">I160*G160</f>
        <v>3048</v>
      </c>
      <c r="K160" s="45">
        <f t="shared" si="20"/>
        <v>3.7323792026736752E-3</v>
      </c>
      <c r="M160" s="130"/>
      <c r="N160" s="131">
        <f>G160*M160</f>
        <v>0</v>
      </c>
    </row>
    <row r="161" spans="1:14" s="4" customFormat="1" ht="26.4" x14ac:dyDescent="0.25">
      <c r="A161" s="1"/>
      <c r="B161" s="39" t="s">
        <v>453</v>
      </c>
      <c r="C161" s="46" t="s">
        <v>31</v>
      </c>
      <c r="D161" s="41" t="s">
        <v>454</v>
      </c>
      <c r="E161" s="42" t="s">
        <v>455</v>
      </c>
      <c r="F161" s="39" t="s">
        <v>34</v>
      </c>
      <c r="G161" s="47">
        <v>1500</v>
      </c>
      <c r="H161" s="44">
        <v>5.67</v>
      </c>
      <c r="I161" s="44">
        <f t="shared" si="21"/>
        <v>7.2</v>
      </c>
      <c r="J161" s="44">
        <f t="shared" si="22"/>
        <v>10800</v>
      </c>
      <c r="K161" s="45">
        <f t="shared" si="20"/>
        <v>1.3224965678764992E-2</v>
      </c>
      <c r="M161" s="130"/>
      <c r="N161" s="131">
        <f t="shared" ref="N161:N172" si="23">G161*M161</f>
        <v>0</v>
      </c>
    </row>
    <row r="162" spans="1:14" s="4" customFormat="1" ht="26.4" x14ac:dyDescent="0.25">
      <c r="A162" s="1"/>
      <c r="B162" s="39" t="s">
        <v>456</v>
      </c>
      <c r="C162" s="46" t="s">
        <v>31</v>
      </c>
      <c r="D162" s="41" t="s">
        <v>457</v>
      </c>
      <c r="E162" s="42" t="s">
        <v>458</v>
      </c>
      <c r="F162" s="39" t="s">
        <v>34</v>
      </c>
      <c r="G162" s="47">
        <v>1000</v>
      </c>
      <c r="H162" s="44">
        <v>7.49</v>
      </c>
      <c r="I162" s="44">
        <f t="shared" si="21"/>
        <v>9.51</v>
      </c>
      <c r="J162" s="44">
        <f t="shared" si="22"/>
        <v>9510</v>
      </c>
      <c r="K162" s="45">
        <f t="shared" si="20"/>
        <v>1.1645317000468062E-2</v>
      </c>
      <c r="M162" s="130"/>
      <c r="N162" s="131">
        <f t="shared" si="23"/>
        <v>0</v>
      </c>
    </row>
    <row r="163" spans="1:14" s="4" customFormat="1" ht="26.4" x14ac:dyDescent="0.25">
      <c r="A163" s="1"/>
      <c r="B163" s="39" t="s">
        <v>459</v>
      </c>
      <c r="C163" s="46" t="s">
        <v>31</v>
      </c>
      <c r="D163" s="41" t="s">
        <v>460</v>
      </c>
      <c r="E163" s="42" t="s">
        <v>461</v>
      </c>
      <c r="F163" s="39" t="s">
        <v>34</v>
      </c>
      <c r="G163" s="47">
        <v>600</v>
      </c>
      <c r="H163" s="44">
        <v>9.94</v>
      </c>
      <c r="I163" s="44">
        <f t="shared" si="21"/>
        <v>12.62</v>
      </c>
      <c r="J163" s="44">
        <f t="shared" si="22"/>
        <v>7571.9999999999991</v>
      </c>
      <c r="K163" s="45">
        <f t="shared" si="20"/>
        <v>9.2721703814452328E-3</v>
      </c>
      <c r="M163" s="130"/>
      <c r="N163" s="131">
        <f t="shared" si="23"/>
        <v>0</v>
      </c>
    </row>
    <row r="164" spans="1:14" s="4" customFormat="1" ht="26.4" x14ac:dyDescent="0.25">
      <c r="A164" s="1"/>
      <c r="B164" s="39" t="s">
        <v>462</v>
      </c>
      <c r="C164" s="46" t="s">
        <v>31</v>
      </c>
      <c r="D164" s="41" t="s">
        <v>463</v>
      </c>
      <c r="E164" s="42" t="s">
        <v>464</v>
      </c>
      <c r="F164" s="39" t="s">
        <v>34</v>
      </c>
      <c r="G164" s="47">
        <v>400</v>
      </c>
      <c r="H164" s="44">
        <v>14.1</v>
      </c>
      <c r="I164" s="44">
        <f t="shared" si="21"/>
        <v>17.91</v>
      </c>
      <c r="J164" s="44">
        <f t="shared" si="22"/>
        <v>7164</v>
      </c>
      <c r="K164" s="45">
        <f t="shared" si="20"/>
        <v>8.7725605669141116E-3</v>
      </c>
      <c r="M164" s="130"/>
      <c r="N164" s="131">
        <f t="shared" si="23"/>
        <v>0</v>
      </c>
    </row>
    <row r="165" spans="1:14" s="4" customFormat="1" ht="26.4" x14ac:dyDescent="0.25">
      <c r="A165" s="1"/>
      <c r="B165" s="39" t="s">
        <v>465</v>
      </c>
      <c r="C165" s="46" t="s">
        <v>31</v>
      </c>
      <c r="D165" s="41" t="s">
        <v>466</v>
      </c>
      <c r="E165" s="42" t="s">
        <v>467</v>
      </c>
      <c r="F165" s="39" t="s">
        <v>34</v>
      </c>
      <c r="G165" s="47">
        <v>300</v>
      </c>
      <c r="H165" s="44">
        <v>19.93</v>
      </c>
      <c r="I165" s="44">
        <f t="shared" si="21"/>
        <v>25.31</v>
      </c>
      <c r="J165" s="44">
        <f t="shared" si="22"/>
        <v>7593</v>
      </c>
      <c r="K165" s="45">
        <f t="shared" si="20"/>
        <v>9.2978855924872768E-3</v>
      </c>
      <c r="M165" s="130"/>
      <c r="N165" s="131">
        <f t="shared" si="23"/>
        <v>0</v>
      </c>
    </row>
    <row r="166" spans="1:14" s="4" customFormat="1" ht="26.4" x14ac:dyDescent="0.25">
      <c r="A166" s="1"/>
      <c r="B166" s="39" t="s">
        <v>468</v>
      </c>
      <c r="C166" s="46" t="s">
        <v>31</v>
      </c>
      <c r="D166" s="41" t="s">
        <v>469</v>
      </c>
      <c r="E166" s="42" t="s">
        <v>470</v>
      </c>
      <c r="F166" s="39" t="s">
        <v>34</v>
      </c>
      <c r="G166" s="47">
        <v>200</v>
      </c>
      <c r="H166" s="44">
        <v>28.57</v>
      </c>
      <c r="I166" s="44">
        <f t="shared" si="21"/>
        <v>36.28</v>
      </c>
      <c r="J166" s="44">
        <f t="shared" si="22"/>
        <v>7256</v>
      </c>
      <c r="K166" s="45">
        <f t="shared" si="20"/>
        <v>8.8852176819554426E-3</v>
      </c>
      <c r="M166" s="130"/>
      <c r="N166" s="131">
        <f t="shared" si="23"/>
        <v>0</v>
      </c>
    </row>
    <row r="167" spans="1:14" s="4" customFormat="1" ht="26.4" x14ac:dyDescent="0.25">
      <c r="A167" s="1"/>
      <c r="B167" s="39" t="s">
        <v>471</v>
      </c>
      <c r="C167" s="46" t="s">
        <v>31</v>
      </c>
      <c r="D167" s="41" t="s">
        <v>472</v>
      </c>
      <c r="E167" s="42" t="s">
        <v>473</v>
      </c>
      <c r="F167" s="39" t="s">
        <v>34</v>
      </c>
      <c r="G167" s="47">
        <v>100</v>
      </c>
      <c r="H167" s="44">
        <v>39.97</v>
      </c>
      <c r="I167" s="44">
        <f t="shared" si="21"/>
        <v>50.76</v>
      </c>
      <c r="J167" s="44">
        <f t="shared" si="22"/>
        <v>5076</v>
      </c>
      <c r="K167" s="45">
        <f t="shared" si="20"/>
        <v>6.2157338690195458E-3</v>
      </c>
      <c r="M167" s="130"/>
      <c r="N167" s="131">
        <f t="shared" si="23"/>
        <v>0</v>
      </c>
    </row>
    <row r="168" spans="1:14" s="4" customFormat="1" ht="26.4" x14ac:dyDescent="0.25">
      <c r="A168" s="1"/>
      <c r="B168" s="39" t="s">
        <v>474</v>
      </c>
      <c r="C168" s="46" t="s">
        <v>31</v>
      </c>
      <c r="D168" s="41" t="s">
        <v>475</v>
      </c>
      <c r="E168" s="42" t="s">
        <v>476</v>
      </c>
      <c r="F168" s="39" t="s">
        <v>34</v>
      </c>
      <c r="G168" s="47">
        <v>100</v>
      </c>
      <c r="H168" s="44">
        <v>55.86</v>
      </c>
      <c r="I168" s="44">
        <f t="shared" si="21"/>
        <v>70.94</v>
      </c>
      <c r="J168" s="44">
        <f t="shared" si="22"/>
        <v>7094</v>
      </c>
      <c r="K168" s="45">
        <f t="shared" si="20"/>
        <v>8.6868431967739683E-3</v>
      </c>
      <c r="M168" s="130"/>
      <c r="N168" s="131">
        <f>G168*M168</f>
        <v>0</v>
      </c>
    </row>
    <row r="169" spans="1:14" s="4" customFormat="1" ht="26.4" x14ac:dyDescent="0.25">
      <c r="A169" s="1"/>
      <c r="B169" s="39" t="s">
        <v>477</v>
      </c>
      <c r="C169" s="46" t="s">
        <v>31</v>
      </c>
      <c r="D169" s="41" t="s">
        <v>478</v>
      </c>
      <c r="E169" s="42" t="s">
        <v>479</v>
      </c>
      <c r="F169" s="39" t="s">
        <v>34</v>
      </c>
      <c r="G169" s="47">
        <v>100</v>
      </c>
      <c r="H169" s="44">
        <v>76.510000000000005</v>
      </c>
      <c r="I169" s="44">
        <f t="shared" si="21"/>
        <v>97.17</v>
      </c>
      <c r="J169" s="44">
        <f t="shared" si="22"/>
        <v>9717</v>
      </c>
      <c r="K169" s="45">
        <f t="shared" si="20"/>
        <v>1.1898795509311057E-2</v>
      </c>
      <c r="M169" s="130"/>
      <c r="N169" s="131">
        <f t="shared" si="23"/>
        <v>0</v>
      </c>
    </row>
    <row r="170" spans="1:14" s="4" customFormat="1" ht="26.4" x14ac:dyDescent="0.25">
      <c r="A170" s="1"/>
      <c r="B170" s="39" t="s">
        <v>480</v>
      </c>
      <c r="C170" s="46" t="s">
        <v>31</v>
      </c>
      <c r="D170" s="41" t="s">
        <v>481</v>
      </c>
      <c r="E170" s="42" t="s">
        <v>482</v>
      </c>
      <c r="F170" s="39" t="s">
        <v>34</v>
      </c>
      <c r="G170" s="47">
        <v>100</v>
      </c>
      <c r="H170" s="44">
        <v>101.55</v>
      </c>
      <c r="I170" s="44">
        <f t="shared" si="21"/>
        <v>128.97</v>
      </c>
      <c r="J170" s="44">
        <f t="shared" si="22"/>
        <v>12897</v>
      </c>
      <c r="K170" s="45">
        <f t="shared" si="20"/>
        <v>1.5792813181391859E-2</v>
      </c>
      <c r="M170" s="130"/>
      <c r="N170" s="131">
        <f t="shared" si="23"/>
        <v>0</v>
      </c>
    </row>
    <row r="171" spans="1:14" s="4" customFormat="1" x14ac:dyDescent="0.25">
      <c r="A171" s="1"/>
      <c r="B171" s="39" t="s">
        <v>483</v>
      </c>
      <c r="C171" s="46" t="s">
        <v>31</v>
      </c>
      <c r="D171" s="41" t="s">
        <v>484</v>
      </c>
      <c r="E171" s="42" t="s">
        <v>485</v>
      </c>
      <c r="F171" s="39" t="s">
        <v>34</v>
      </c>
      <c r="G171" s="47">
        <v>50</v>
      </c>
      <c r="H171" s="44">
        <v>18.559999999999999</v>
      </c>
      <c r="I171" s="44">
        <f t="shared" si="21"/>
        <v>23.57</v>
      </c>
      <c r="J171" s="44">
        <f>I171*G171</f>
        <v>1178.5</v>
      </c>
      <c r="K171" s="45">
        <f t="shared" si="20"/>
        <v>1.4431131530022725E-3</v>
      </c>
      <c r="M171" s="130"/>
      <c r="N171" s="131">
        <f t="shared" si="23"/>
        <v>0</v>
      </c>
    </row>
    <row r="172" spans="1:14" s="4" customFormat="1" x14ac:dyDescent="0.25">
      <c r="A172" s="1"/>
      <c r="B172" s="39" t="s">
        <v>486</v>
      </c>
      <c r="C172" s="46" t="s">
        <v>31</v>
      </c>
      <c r="D172" s="41" t="s">
        <v>487</v>
      </c>
      <c r="E172" s="42" t="s">
        <v>488</v>
      </c>
      <c r="F172" s="39" t="s">
        <v>34</v>
      </c>
      <c r="G172" s="47">
        <v>50</v>
      </c>
      <c r="H172" s="44">
        <v>29.93</v>
      </c>
      <c r="I172" s="44">
        <f t="shared" si="21"/>
        <v>38.01</v>
      </c>
      <c r="J172" s="44">
        <f>I172*G172</f>
        <v>1900.5</v>
      </c>
      <c r="K172" s="45">
        <f t="shared" si="20"/>
        <v>2.3272265993048952E-3</v>
      </c>
      <c r="M172" s="130"/>
      <c r="N172" s="131">
        <f t="shared" si="23"/>
        <v>0</v>
      </c>
    </row>
    <row r="173" spans="1:14" s="4" customFormat="1" ht="11.4" customHeight="1" x14ac:dyDescent="0.25">
      <c r="A173" s="1"/>
      <c r="B173" s="39"/>
      <c r="C173" s="46"/>
      <c r="D173" s="41"/>
      <c r="E173" s="42"/>
      <c r="F173" s="39"/>
      <c r="G173" s="53"/>
      <c r="H173" s="44"/>
      <c r="I173" s="44"/>
      <c r="J173" s="44"/>
      <c r="K173" s="44"/>
      <c r="M173" s="132"/>
      <c r="N173" s="133"/>
    </row>
    <row r="174" spans="1:14" s="4" customFormat="1" x14ac:dyDescent="0.25">
      <c r="A174" s="1"/>
      <c r="B174" s="54">
        <v>7</v>
      </c>
      <c r="C174" s="34"/>
      <c r="D174" s="34"/>
      <c r="E174" s="35" t="s">
        <v>489</v>
      </c>
      <c r="F174" s="34"/>
      <c r="G174" s="36"/>
      <c r="H174" s="37"/>
      <c r="I174" s="37" t="s">
        <v>23</v>
      </c>
      <c r="J174" s="37">
        <f>SUM(J175:J200)</f>
        <v>45226.9</v>
      </c>
      <c r="K174" s="38">
        <f t="shared" ref="K174:K200" si="24">J174/$J$267</f>
        <v>5.538187039416078E-2</v>
      </c>
      <c r="M174" s="128" t="s">
        <v>23</v>
      </c>
      <c r="N174" s="129">
        <f>SUM(N175:N200)</f>
        <v>0</v>
      </c>
    </row>
    <row r="175" spans="1:14" s="4" customFormat="1" ht="26.4" customHeight="1" x14ac:dyDescent="0.25">
      <c r="A175" s="1"/>
      <c r="B175" s="39" t="s">
        <v>490</v>
      </c>
      <c r="C175" s="46" t="s">
        <v>31</v>
      </c>
      <c r="D175" s="41" t="s">
        <v>491</v>
      </c>
      <c r="E175" s="42" t="s">
        <v>492</v>
      </c>
      <c r="F175" s="39" t="s">
        <v>53</v>
      </c>
      <c r="G175" s="47">
        <v>5</v>
      </c>
      <c r="H175" s="44">
        <v>9.48</v>
      </c>
      <c r="I175" s="44">
        <f t="shared" ref="I175:I200" si="25">ROUND(H175*1.27,2)</f>
        <v>12.04</v>
      </c>
      <c r="J175" s="44">
        <f>I175*G175</f>
        <v>60.199999999999996</v>
      </c>
      <c r="K175" s="45">
        <f t="shared" si="24"/>
        <v>7.3716938320523369E-5</v>
      </c>
      <c r="M175" s="130"/>
      <c r="N175" s="131">
        <f t="shared" ref="N175:N200" si="26">G175*M175</f>
        <v>0</v>
      </c>
    </row>
    <row r="176" spans="1:14" s="4" customFormat="1" x14ac:dyDescent="0.25">
      <c r="A176" s="1"/>
      <c r="B176" s="39" t="s">
        <v>493</v>
      </c>
      <c r="C176" s="46" t="s">
        <v>31</v>
      </c>
      <c r="D176" s="41" t="s">
        <v>494</v>
      </c>
      <c r="E176" s="42" t="s">
        <v>495</v>
      </c>
      <c r="F176" s="39" t="s">
        <v>350</v>
      </c>
      <c r="G176" s="47">
        <v>20</v>
      </c>
      <c r="H176" s="44">
        <v>33.049999999999997</v>
      </c>
      <c r="I176" s="44">
        <f t="shared" si="25"/>
        <v>41.97</v>
      </c>
      <c r="J176" s="44">
        <f>I176*G176</f>
        <v>839.4</v>
      </c>
      <c r="K176" s="45">
        <f t="shared" si="24"/>
        <v>1.0278737213662347E-3</v>
      </c>
      <c r="M176" s="130"/>
      <c r="N176" s="131">
        <f t="shared" si="26"/>
        <v>0</v>
      </c>
    </row>
    <row r="177" spans="1:14" s="4" customFormat="1" ht="29.4" customHeight="1" x14ac:dyDescent="0.25">
      <c r="A177" s="1"/>
      <c r="B177" s="39" t="s">
        <v>496</v>
      </c>
      <c r="C177" s="40" t="s">
        <v>31</v>
      </c>
      <c r="D177" s="41" t="s">
        <v>497</v>
      </c>
      <c r="E177" s="42" t="s">
        <v>498</v>
      </c>
      <c r="F177" s="39" t="s">
        <v>53</v>
      </c>
      <c r="G177" s="47">
        <v>10</v>
      </c>
      <c r="H177" s="44">
        <v>39.049999999999997</v>
      </c>
      <c r="I177" s="44">
        <f t="shared" si="25"/>
        <v>49.59</v>
      </c>
      <c r="J177" s="44">
        <f t="shared" ref="J177:J200" si="27">I177*G177</f>
        <v>495.90000000000003</v>
      </c>
      <c r="K177" s="45">
        <f t="shared" si="24"/>
        <v>6.0724634074995926E-4</v>
      </c>
      <c r="M177" s="130"/>
      <c r="N177" s="131">
        <f t="shared" si="26"/>
        <v>0</v>
      </c>
    </row>
    <row r="178" spans="1:14" s="4" customFormat="1" ht="15" customHeight="1" x14ac:dyDescent="0.25">
      <c r="A178" s="1"/>
      <c r="B178" s="39" t="s">
        <v>499</v>
      </c>
      <c r="C178" s="40" t="s">
        <v>31</v>
      </c>
      <c r="D178" s="41" t="s">
        <v>500</v>
      </c>
      <c r="E178" s="42" t="s">
        <v>501</v>
      </c>
      <c r="F178" s="39" t="s">
        <v>350</v>
      </c>
      <c r="G178" s="47">
        <v>120</v>
      </c>
      <c r="H178" s="44">
        <v>27.5</v>
      </c>
      <c r="I178" s="44">
        <f t="shared" si="25"/>
        <v>34.93</v>
      </c>
      <c r="J178" s="44">
        <f t="shared" si="27"/>
        <v>4191.6000000000004</v>
      </c>
      <c r="K178" s="45">
        <f t="shared" si="24"/>
        <v>5.1327561239917913E-3</v>
      </c>
      <c r="M178" s="130"/>
      <c r="N178" s="131">
        <f t="shared" si="26"/>
        <v>0</v>
      </c>
    </row>
    <row r="179" spans="1:14" s="4" customFormat="1" ht="15" customHeight="1" x14ac:dyDescent="0.25">
      <c r="A179" s="1"/>
      <c r="B179" s="39" t="s">
        <v>502</v>
      </c>
      <c r="C179" s="46" t="s">
        <v>31</v>
      </c>
      <c r="D179" s="41" t="s">
        <v>503</v>
      </c>
      <c r="E179" s="42" t="s">
        <v>504</v>
      </c>
      <c r="F179" s="39" t="s">
        <v>350</v>
      </c>
      <c r="G179" s="47">
        <v>100</v>
      </c>
      <c r="H179" s="44">
        <v>28.99</v>
      </c>
      <c r="I179" s="44">
        <f t="shared" si="25"/>
        <v>36.82</v>
      </c>
      <c r="J179" s="44">
        <f t="shared" si="27"/>
        <v>3682</v>
      </c>
      <c r="K179" s="45">
        <f t="shared" si="24"/>
        <v>4.5087336693715461E-3</v>
      </c>
      <c r="M179" s="130"/>
      <c r="N179" s="131">
        <f t="shared" si="26"/>
        <v>0</v>
      </c>
    </row>
    <row r="180" spans="1:14" s="4" customFormat="1" x14ac:dyDescent="0.25">
      <c r="A180" s="1"/>
      <c r="B180" s="39" t="s">
        <v>505</v>
      </c>
      <c r="C180" s="46" t="s">
        <v>31</v>
      </c>
      <c r="D180" s="41" t="s">
        <v>506</v>
      </c>
      <c r="E180" s="42" t="s">
        <v>507</v>
      </c>
      <c r="F180" s="39" t="s">
        <v>350</v>
      </c>
      <c r="G180" s="47">
        <v>50</v>
      </c>
      <c r="H180" s="44">
        <v>47.97</v>
      </c>
      <c r="I180" s="44">
        <f t="shared" si="25"/>
        <v>60.92</v>
      </c>
      <c r="J180" s="44">
        <f t="shared" si="27"/>
        <v>3046</v>
      </c>
      <c r="K180" s="45">
        <f t="shared" si="24"/>
        <v>3.7299301349553856E-3</v>
      </c>
      <c r="M180" s="130"/>
      <c r="N180" s="131">
        <f t="shared" si="26"/>
        <v>0</v>
      </c>
    </row>
    <row r="181" spans="1:14" s="4" customFormat="1" x14ac:dyDescent="0.25">
      <c r="A181" s="1"/>
      <c r="B181" s="39" t="s">
        <v>508</v>
      </c>
      <c r="C181" s="46" t="s">
        <v>31</v>
      </c>
      <c r="D181" s="41" t="s">
        <v>509</v>
      </c>
      <c r="E181" s="42" t="s">
        <v>510</v>
      </c>
      <c r="F181" s="39" t="s">
        <v>350</v>
      </c>
      <c r="G181" s="47">
        <v>50</v>
      </c>
      <c r="H181" s="44">
        <v>42.94</v>
      </c>
      <c r="I181" s="44">
        <f t="shared" si="25"/>
        <v>54.53</v>
      </c>
      <c r="J181" s="44">
        <f t="shared" si="27"/>
        <v>2726.5</v>
      </c>
      <c r="K181" s="45">
        <f t="shared" si="24"/>
        <v>3.3386915669585881E-3</v>
      </c>
      <c r="M181" s="130"/>
      <c r="N181" s="131">
        <f t="shared" si="26"/>
        <v>0</v>
      </c>
    </row>
    <row r="182" spans="1:14" s="4" customFormat="1" x14ac:dyDescent="0.25">
      <c r="A182" s="1"/>
      <c r="B182" s="39" t="s">
        <v>511</v>
      </c>
      <c r="C182" s="46" t="s">
        <v>31</v>
      </c>
      <c r="D182" s="41" t="s">
        <v>512</v>
      </c>
      <c r="E182" s="42" t="s">
        <v>513</v>
      </c>
      <c r="F182" s="39" t="s">
        <v>350</v>
      </c>
      <c r="G182" s="47">
        <v>20</v>
      </c>
      <c r="H182" s="44">
        <v>39.409999999999997</v>
      </c>
      <c r="I182" s="44">
        <f t="shared" si="25"/>
        <v>50.05</v>
      </c>
      <c r="J182" s="44">
        <f t="shared" si="27"/>
        <v>1001</v>
      </c>
      <c r="K182" s="45">
        <f t="shared" si="24"/>
        <v>1.2257583930040516E-3</v>
      </c>
      <c r="M182" s="130"/>
      <c r="N182" s="131">
        <f t="shared" si="26"/>
        <v>0</v>
      </c>
    </row>
    <row r="183" spans="1:14" s="4" customFormat="1" x14ac:dyDescent="0.25">
      <c r="A183" s="1"/>
      <c r="B183" s="39" t="s">
        <v>514</v>
      </c>
      <c r="C183" s="46" t="s">
        <v>31</v>
      </c>
      <c r="D183" s="41" t="s">
        <v>515</v>
      </c>
      <c r="E183" s="42" t="s">
        <v>516</v>
      </c>
      <c r="F183" s="39" t="s">
        <v>350</v>
      </c>
      <c r="G183" s="47">
        <v>100</v>
      </c>
      <c r="H183" s="44">
        <v>31.17</v>
      </c>
      <c r="I183" s="44">
        <f t="shared" si="25"/>
        <v>39.590000000000003</v>
      </c>
      <c r="J183" s="44">
        <f t="shared" si="27"/>
        <v>3959.0000000000005</v>
      </c>
      <c r="K183" s="45">
        <f t="shared" si="24"/>
        <v>4.8479295483546863E-3</v>
      </c>
      <c r="M183" s="130"/>
      <c r="N183" s="131">
        <f t="shared" si="26"/>
        <v>0</v>
      </c>
    </row>
    <row r="184" spans="1:14" s="4" customFormat="1" x14ac:dyDescent="0.25">
      <c r="A184" s="1"/>
      <c r="B184" s="39" t="s">
        <v>517</v>
      </c>
      <c r="C184" s="46" t="s">
        <v>31</v>
      </c>
      <c r="D184" s="41" t="s">
        <v>518</v>
      </c>
      <c r="E184" s="42" t="s">
        <v>519</v>
      </c>
      <c r="F184" s="39" t="s">
        <v>350</v>
      </c>
      <c r="G184" s="47">
        <v>80</v>
      </c>
      <c r="H184" s="44">
        <v>35.31</v>
      </c>
      <c r="I184" s="44">
        <f t="shared" si="25"/>
        <v>44.84</v>
      </c>
      <c r="J184" s="44">
        <f t="shared" si="27"/>
        <v>3587.2000000000003</v>
      </c>
      <c r="K184" s="45">
        <f t="shared" si="24"/>
        <v>4.392647859524609E-3</v>
      </c>
      <c r="M184" s="130"/>
      <c r="N184" s="131">
        <f t="shared" si="26"/>
        <v>0</v>
      </c>
    </row>
    <row r="185" spans="1:14" s="4" customFormat="1" x14ac:dyDescent="0.25">
      <c r="A185" s="1"/>
      <c r="B185" s="39" t="s">
        <v>520</v>
      </c>
      <c r="C185" s="46" t="s">
        <v>31</v>
      </c>
      <c r="D185" s="41" t="s">
        <v>521</v>
      </c>
      <c r="E185" s="42" t="s">
        <v>522</v>
      </c>
      <c r="F185" s="39" t="s">
        <v>350</v>
      </c>
      <c r="G185" s="47">
        <v>40</v>
      </c>
      <c r="H185" s="44">
        <v>51.98</v>
      </c>
      <c r="I185" s="44">
        <f t="shared" si="25"/>
        <v>66.010000000000005</v>
      </c>
      <c r="J185" s="44">
        <f t="shared" si="27"/>
        <v>2640.4</v>
      </c>
      <c r="K185" s="45">
        <f t="shared" si="24"/>
        <v>3.2332592016862116E-3</v>
      </c>
      <c r="M185" s="130"/>
      <c r="N185" s="131">
        <f t="shared" si="26"/>
        <v>0</v>
      </c>
    </row>
    <row r="186" spans="1:14" s="4" customFormat="1" x14ac:dyDescent="0.25">
      <c r="A186" s="1"/>
      <c r="B186" s="39" t="s">
        <v>523</v>
      </c>
      <c r="C186" s="46" t="s">
        <v>31</v>
      </c>
      <c r="D186" s="41" t="s">
        <v>524</v>
      </c>
      <c r="E186" s="42" t="s">
        <v>525</v>
      </c>
      <c r="F186" s="39" t="s">
        <v>350</v>
      </c>
      <c r="G186" s="47">
        <v>30</v>
      </c>
      <c r="H186" s="44">
        <v>27.34</v>
      </c>
      <c r="I186" s="44">
        <f t="shared" si="25"/>
        <v>34.72</v>
      </c>
      <c r="J186" s="44">
        <f t="shared" si="27"/>
        <v>1041.5999999999999</v>
      </c>
      <c r="K186" s="45">
        <f t="shared" si="24"/>
        <v>1.2754744676853347E-3</v>
      </c>
      <c r="M186" s="130"/>
      <c r="N186" s="131">
        <f t="shared" si="26"/>
        <v>0</v>
      </c>
    </row>
    <row r="187" spans="1:14" s="4" customFormat="1" x14ac:dyDescent="0.25">
      <c r="A187" s="1"/>
      <c r="B187" s="39" t="s">
        <v>526</v>
      </c>
      <c r="C187" s="46" t="s">
        <v>31</v>
      </c>
      <c r="D187" s="41" t="s">
        <v>527</v>
      </c>
      <c r="E187" s="42" t="s">
        <v>528</v>
      </c>
      <c r="F187" s="39" t="s">
        <v>350</v>
      </c>
      <c r="G187" s="47">
        <v>30</v>
      </c>
      <c r="H187" s="44">
        <v>36.08</v>
      </c>
      <c r="I187" s="44">
        <f t="shared" si="25"/>
        <v>45.82</v>
      </c>
      <c r="J187" s="44">
        <f t="shared" si="27"/>
        <v>1374.6</v>
      </c>
      <c r="K187" s="45">
        <f t="shared" si="24"/>
        <v>1.6832442427805886E-3</v>
      </c>
      <c r="M187" s="130"/>
      <c r="N187" s="131">
        <f t="shared" si="26"/>
        <v>0</v>
      </c>
    </row>
    <row r="188" spans="1:14" s="4" customFormat="1" x14ac:dyDescent="0.25">
      <c r="A188" s="1"/>
      <c r="B188" s="39" t="s">
        <v>529</v>
      </c>
      <c r="C188" s="46" t="s">
        <v>31</v>
      </c>
      <c r="D188" s="41" t="s">
        <v>530</v>
      </c>
      <c r="E188" s="42" t="s">
        <v>531</v>
      </c>
      <c r="F188" s="39" t="s">
        <v>350</v>
      </c>
      <c r="G188" s="47">
        <v>40</v>
      </c>
      <c r="H188" s="44">
        <v>36.090000000000003</v>
      </c>
      <c r="I188" s="44">
        <f t="shared" si="25"/>
        <v>45.83</v>
      </c>
      <c r="J188" s="44">
        <f t="shared" si="27"/>
        <v>1833.1999999999998</v>
      </c>
      <c r="K188" s="45">
        <f t="shared" si="24"/>
        <v>2.2448154705844428E-3</v>
      </c>
      <c r="M188" s="130"/>
      <c r="N188" s="131">
        <f t="shared" si="26"/>
        <v>0</v>
      </c>
    </row>
    <row r="189" spans="1:14" s="4" customFormat="1" x14ac:dyDescent="0.25">
      <c r="A189" s="1"/>
      <c r="B189" s="39" t="s">
        <v>532</v>
      </c>
      <c r="C189" s="46" t="s">
        <v>31</v>
      </c>
      <c r="D189" s="41" t="s">
        <v>533</v>
      </c>
      <c r="E189" s="42" t="s">
        <v>534</v>
      </c>
      <c r="F189" s="39" t="s">
        <v>350</v>
      </c>
      <c r="G189" s="47">
        <v>30</v>
      </c>
      <c r="H189" s="44">
        <v>35.020000000000003</v>
      </c>
      <c r="I189" s="44">
        <f t="shared" si="25"/>
        <v>44.48</v>
      </c>
      <c r="J189" s="44">
        <f t="shared" si="27"/>
        <v>1334.3999999999999</v>
      </c>
      <c r="K189" s="45">
        <f t="shared" si="24"/>
        <v>1.6340179816429633E-3</v>
      </c>
      <c r="M189" s="130"/>
      <c r="N189" s="131">
        <f t="shared" si="26"/>
        <v>0</v>
      </c>
    </row>
    <row r="190" spans="1:14" s="4" customFormat="1" x14ac:dyDescent="0.25">
      <c r="A190" s="1"/>
      <c r="B190" s="39" t="s">
        <v>535</v>
      </c>
      <c r="C190" s="46" t="s">
        <v>31</v>
      </c>
      <c r="D190" s="41" t="s">
        <v>536</v>
      </c>
      <c r="E190" s="42" t="s">
        <v>537</v>
      </c>
      <c r="F190" s="39" t="s">
        <v>350</v>
      </c>
      <c r="G190" s="47">
        <v>20</v>
      </c>
      <c r="H190" s="44">
        <v>45.03</v>
      </c>
      <c r="I190" s="44">
        <f t="shared" si="25"/>
        <v>57.19</v>
      </c>
      <c r="J190" s="44">
        <f t="shared" si="27"/>
        <v>1143.8</v>
      </c>
      <c r="K190" s="45">
        <f t="shared" si="24"/>
        <v>1.4006218280899442E-3</v>
      </c>
      <c r="M190" s="130"/>
      <c r="N190" s="131">
        <f t="shared" si="26"/>
        <v>0</v>
      </c>
    </row>
    <row r="191" spans="1:14" s="4" customFormat="1" x14ac:dyDescent="0.25">
      <c r="A191" s="1"/>
      <c r="B191" s="39" t="s">
        <v>538</v>
      </c>
      <c r="C191" s="46" t="s">
        <v>31</v>
      </c>
      <c r="D191" s="41" t="s">
        <v>539</v>
      </c>
      <c r="E191" s="42" t="s">
        <v>540</v>
      </c>
      <c r="F191" s="39" t="s">
        <v>350</v>
      </c>
      <c r="G191" s="47">
        <v>15</v>
      </c>
      <c r="H191" s="44">
        <v>69.760000000000005</v>
      </c>
      <c r="I191" s="44">
        <f t="shared" si="25"/>
        <v>88.6</v>
      </c>
      <c r="J191" s="44">
        <f t="shared" si="27"/>
        <v>1329</v>
      </c>
      <c r="K191" s="45">
        <f t="shared" si="24"/>
        <v>1.6274054988035809E-3</v>
      </c>
      <c r="M191" s="130"/>
      <c r="N191" s="131">
        <f t="shared" si="26"/>
        <v>0</v>
      </c>
    </row>
    <row r="192" spans="1:14" s="4" customFormat="1" x14ac:dyDescent="0.25">
      <c r="A192" s="1"/>
      <c r="B192" s="39" t="s">
        <v>541</v>
      </c>
      <c r="C192" s="46" t="s">
        <v>31</v>
      </c>
      <c r="D192" s="41" t="s">
        <v>542</v>
      </c>
      <c r="E192" s="42" t="s">
        <v>543</v>
      </c>
      <c r="F192" s="39" t="s">
        <v>350</v>
      </c>
      <c r="G192" s="47">
        <v>15</v>
      </c>
      <c r="H192" s="44">
        <v>59.92</v>
      </c>
      <c r="I192" s="44">
        <f t="shared" si="25"/>
        <v>76.099999999999994</v>
      </c>
      <c r="J192" s="44">
        <f t="shared" si="27"/>
        <v>1141.5</v>
      </c>
      <c r="K192" s="45">
        <f t="shared" si="24"/>
        <v>1.3978054002139109E-3</v>
      </c>
      <c r="M192" s="130"/>
      <c r="N192" s="131">
        <f t="shared" si="26"/>
        <v>0</v>
      </c>
    </row>
    <row r="193" spans="1:14" s="4" customFormat="1" ht="26.4" x14ac:dyDescent="0.25">
      <c r="A193" s="1"/>
      <c r="B193" s="39" t="s">
        <v>544</v>
      </c>
      <c r="C193" s="40" t="s">
        <v>31</v>
      </c>
      <c r="D193" s="41" t="s">
        <v>545</v>
      </c>
      <c r="E193" s="42" t="s">
        <v>546</v>
      </c>
      <c r="F193" s="39" t="s">
        <v>53</v>
      </c>
      <c r="G193" s="47">
        <v>15</v>
      </c>
      <c r="H193" s="44">
        <v>50.44</v>
      </c>
      <c r="I193" s="44">
        <f t="shared" si="25"/>
        <v>64.06</v>
      </c>
      <c r="J193" s="44">
        <f t="shared" si="27"/>
        <v>960.90000000000009</v>
      </c>
      <c r="K193" s="45">
        <f t="shared" si="24"/>
        <v>1.1766545852523408E-3</v>
      </c>
      <c r="M193" s="130"/>
      <c r="N193" s="131">
        <f t="shared" si="26"/>
        <v>0</v>
      </c>
    </row>
    <row r="194" spans="1:14" s="4" customFormat="1" x14ac:dyDescent="0.25">
      <c r="A194" s="1"/>
      <c r="B194" s="39" t="s">
        <v>547</v>
      </c>
      <c r="C194" s="46" t="s">
        <v>31</v>
      </c>
      <c r="D194" s="41" t="s">
        <v>548</v>
      </c>
      <c r="E194" s="42" t="s">
        <v>549</v>
      </c>
      <c r="F194" s="39" t="s">
        <v>53</v>
      </c>
      <c r="G194" s="47">
        <v>25</v>
      </c>
      <c r="H194" s="44">
        <v>100.08</v>
      </c>
      <c r="I194" s="44">
        <f t="shared" si="25"/>
        <v>127.1</v>
      </c>
      <c r="J194" s="44">
        <f t="shared" si="27"/>
        <v>3177.5</v>
      </c>
      <c r="K194" s="45">
        <f t="shared" si="24"/>
        <v>3.8909563374329406E-3</v>
      </c>
      <c r="M194" s="130"/>
      <c r="N194" s="131">
        <f t="shared" si="26"/>
        <v>0</v>
      </c>
    </row>
    <row r="195" spans="1:14" s="4" customFormat="1" x14ac:dyDescent="0.25">
      <c r="A195" s="1"/>
      <c r="B195" s="39" t="s">
        <v>550</v>
      </c>
      <c r="C195" s="46" t="s">
        <v>31</v>
      </c>
      <c r="D195" s="41" t="s">
        <v>551</v>
      </c>
      <c r="E195" s="42" t="s">
        <v>552</v>
      </c>
      <c r="F195" s="39" t="s">
        <v>53</v>
      </c>
      <c r="G195" s="47">
        <v>60</v>
      </c>
      <c r="H195" s="44">
        <v>5.95</v>
      </c>
      <c r="I195" s="44">
        <f t="shared" si="25"/>
        <v>7.56</v>
      </c>
      <c r="J195" s="44">
        <f>I195*G195</f>
        <v>453.59999999999997</v>
      </c>
      <c r="K195" s="45">
        <f t="shared" si="24"/>
        <v>5.5544855850812955E-4</v>
      </c>
      <c r="M195" s="130"/>
      <c r="N195" s="131">
        <f t="shared" si="26"/>
        <v>0</v>
      </c>
    </row>
    <row r="196" spans="1:14" s="4" customFormat="1" x14ac:dyDescent="0.25">
      <c r="A196" s="1"/>
      <c r="B196" s="39" t="s">
        <v>553</v>
      </c>
      <c r="C196" s="46" t="s">
        <v>31</v>
      </c>
      <c r="D196" s="41" t="s">
        <v>554</v>
      </c>
      <c r="E196" s="42" t="s">
        <v>555</v>
      </c>
      <c r="F196" s="39" t="s">
        <v>53</v>
      </c>
      <c r="G196" s="47">
        <v>10</v>
      </c>
      <c r="H196" s="44">
        <v>11.47</v>
      </c>
      <c r="I196" s="44">
        <f t="shared" si="25"/>
        <v>14.57</v>
      </c>
      <c r="J196" s="44">
        <f>I196*G196</f>
        <v>145.69999999999999</v>
      </c>
      <c r="K196" s="45">
        <f t="shared" si="24"/>
        <v>1.7841458327741289E-4</v>
      </c>
      <c r="M196" s="130"/>
      <c r="N196" s="131">
        <f t="shared" si="26"/>
        <v>0</v>
      </c>
    </row>
    <row r="197" spans="1:14" s="4" customFormat="1" x14ac:dyDescent="0.25">
      <c r="A197" s="1"/>
      <c r="B197" s="39" t="s">
        <v>556</v>
      </c>
      <c r="C197" s="46" t="s">
        <v>31</v>
      </c>
      <c r="D197" s="41" t="s">
        <v>557</v>
      </c>
      <c r="E197" s="42" t="s">
        <v>558</v>
      </c>
      <c r="F197" s="39" t="s">
        <v>53</v>
      </c>
      <c r="G197" s="47">
        <v>20</v>
      </c>
      <c r="H197" s="44">
        <v>19.149999999999999</v>
      </c>
      <c r="I197" s="44">
        <f t="shared" si="25"/>
        <v>24.32</v>
      </c>
      <c r="J197" s="44">
        <f t="shared" si="27"/>
        <v>486.4</v>
      </c>
      <c r="K197" s="45">
        <f t="shared" si="24"/>
        <v>5.9561326908808259E-4</v>
      </c>
      <c r="M197" s="130"/>
      <c r="N197" s="131">
        <f t="shared" si="26"/>
        <v>0</v>
      </c>
    </row>
    <row r="198" spans="1:14" s="4" customFormat="1" x14ac:dyDescent="0.25">
      <c r="A198" s="1"/>
      <c r="B198" s="39" t="s">
        <v>559</v>
      </c>
      <c r="C198" s="48" t="s">
        <v>50</v>
      </c>
      <c r="D198" s="79" t="s">
        <v>560</v>
      </c>
      <c r="E198" s="49" t="s">
        <v>561</v>
      </c>
      <c r="F198" s="48" t="s">
        <v>53</v>
      </c>
      <c r="G198" s="47">
        <v>10</v>
      </c>
      <c r="H198" s="44">
        <v>228.56</v>
      </c>
      <c r="I198" s="44">
        <f t="shared" si="25"/>
        <v>290.27</v>
      </c>
      <c r="J198" s="44">
        <f>I198*G198</f>
        <v>2902.7</v>
      </c>
      <c r="K198" s="45">
        <f t="shared" si="24"/>
        <v>3.5544544329399203E-3</v>
      </c>
      <c r="M198" s="130"/>
      <c r="N198" s="131">
        <f t="shared" si="26"/>
        <v>0</v>
      </c>
    </row>
    <row r="199" spans="1:14" s="4" customFormat="1" x14ac:dyDescent="0.25">
      <c r="A199" s="1"/>
      <c r="B199" s="39" t="s">
        <v>562</v>
      </c>
      <c r="C199" s="40" t="s">
        <v>50</v>
      </c>
      <c r="D199" s="41" t="s">
        <v>563</v>
      </c>
      <c r="E199" s="42" t="s">
        <v>564</v>
      </c>
      <c r="F199" s="39" t="s">
        <v>53</v>
      </c>
      <c r="G199" s="47">
        <v>5</v>
      </c>
      <c r="H199" s="44">
        <v>19.39</v>
      </c>
      <c r="I199" s="44">
        <f t="shared" si="25"/>
        <v>24.63</v>
      </c>
      <c r="J199" s="44">
        <f t="shared" si="27"/>
        <v>123.14999999999999</v>
      </c>
      <c r="K199" s="45">
        <f t="shared" si="24"/>
        <v>1.5080134475369523E-4</v>
      </c>
      <c r="M199" s="130"/>
      <c r="N199" s="131">
        <f t="shared" si="26"/>
        <v>0</v>
      </c>
    </row>
    <row r="200" spans="1:14" s="4" customFormat="1" x14ac:dyDescent="0.25">
      <c r="A200" s="1"/>
      <c r="B200" s="39" t="s">
        <v>565</v>
      </c>
      <c r="C200" s="40" t="s">
        <v>50</v>
      </c>
      <c r="D200" s="41" t="s">
        <v>566</v>
      </c>
      <c r="E200" s="42" t="s">
        <v>567</v>
      </c>
      <c r="F200" s="39" t="s">
        <v>53</v>
      </c>
      <c r="G200" s="47">
        <v>5</v>
      </c>
      <c r="H200" s="44">
        <v>244.04</v>
      </c>
      <c r="I200" s="44">
        <f t="shared" si="25"/>
        <v>309.93</v>
      </c>
      <c r="J200" s="44">
        <f t="shared" si="27"/>
        <v>1549.65</v>
      </c>
      <c r="K200" s="45">
        <f t="shared" si="24"/>
        <v>1.8975988948239048E-3</v>
      </c>
      <c r="M200" s="130"/>
      <c r="N200" s="131">
        <f t="shared" si="26"/>
        <v>0</v>
      </c>
    </row>
    <row r="201" spans="1:14" s="4" customFormat="1" x14ac:dyDescent="0.25">
      <c r="A201" s="1"/>
      <c r="B201" s="39"/>
      <c r="C201" s="46"/>
      <c r="D201" s="41"/>
      <c r="E201" s="42"/>
      <c r="F201" s="39"/>
      <c r="G201" s="53"/>
      <c r="H201" s="44"/>
      <c r="I201" s="44"/>
      <c r="J201" s="44"/>
      <c r="K201" s="44"/>
      <c r="M201" s="132"/>
      <c r="N201" s="133"/>
    </row>
    <row r="202" spans="1:14" s="4" customFormat="1" x14ac:dyDescent="0.25">
      <c r="A202" s="1"/>
      <c r="B202" s="54">
        <v>8</v>
      </c>
      <c r="C202" s="34"/>
      <c r="D202" s="34"/>
      <c r="E202" s="35" t="s">
        <v>568</v>
      </c>
      <c r="F202" s="34"/>
      <c r="G202" s="36"/>
      <c r="H202" s="37"/>
      <c r="I202" s="37" t="s">
        <v>23</v>
      </c>
      <c r="J202" s="37">
        <f>SUM(J203:J229)</f>
        <v>245775.27000000005</v>
      </c>
      <c r="K202" s="38">
        <f t="shared" ref="K202:K231" si="28">J202/$J$267</f>
        <v>0.30096013985548148</v>
      </c>
      <c r="M202" s="128" t="s">
        <v>23</v>
      </c>
      <c r="N202" s="129">
        <f>SUM(N203:N229)</f>
        <v>0</v>
      </c>
    </row>
    <row r="203" spans="1:14" s="4" customFormat="1" x14ac:dyDescent="0.25">
      <c r="A203" s="1"/>
      <c r="B203" s="39" t="s">
        <v>569</v>
      </c>
      <c r="C203" s="46" t="s">
        <v>31</v>
      </c>
      <c r="D203" s="41" t="s">
        <v>570</v>
      </c>
      <c r="E203" s="42" t="s">
        <v>571</v>
      </c>
      <c r="F203" s="39" t="s">
        <v>53</v>
      </c>
      <c r="G203" s="47">
        <v>120</v>
      </c>
      <c r="H203" s="44">
        <v>20.16</v>
      </c>
      <c r="I203" s="44">
        <f t="shared" ref="I203:I231" si="29">ROUND(H203*1.27,2)</f>
        <v>25.6</v>
      </c>
      <c r="J203" s="44">
        <f t="shared" ref="J203:J231" si="30">I203*G203</f>
        <v>3072</v>
      </c>
      <c r="K203" s="45">
        <f t="shared" si="28"/>
        <v>3.761768015293153E-3</v>
      </c>
      <c r="M203" s="130"/>
      <c r="N203" s="131">
        <f t="shared" ref="N203:N231" si="31">G203*M203</f>
        <v>0</v>
      </c>
    </row>
    <row r="204" spans="1:14" s="4" customFormat="1" x14ac:dyDescent="0.25">
      <c r="A204" s="1"/>
      <c r="B204" s="39" t="s">
        <v>572</v>
      </c>
      <c r="C204" s="46" t="s">
        <v>31</v>
      </c>
      <c r="D204" s="41" t="s">
        <v>573</v>
      </c>
      <c r="E204" s="42" t="s">
        <v>574</v>
      </c>
      <c r="F204" s="39" t="s">
        <v>53</v>
      </c>
      <c r="G204" s="47">
        <v>700</v>
      </c>
      <c r="H204" s="44">
        <v>25.64</v>
      </c>
      <c r="I204" s="44">
        <f t="shared" si="29"/>
        <v>32.56</v>
      </c>
      <c r="J204" s="44">
        <f t="shared" si="30"/>
        <v>22792</v>
      </c>
      <c r="K204" s="45">
        <f t="shared" si="28"/>
        <v>2.7909575717630711E-2</v>
      </c>
      <c r="M204" s="130"/>
      <c r="N204" s="131">
        <f t="shared" si="31"/>
        <v>0</v>
      </c>
    </row>
    <row r="205" spans="1:14" s="4" customFormat="1" x14ac:dyDescent="0.25">
      <c r="A205" s="1"/>
      <c r="B205" s="39" t="s">
        <v>575</v>
      </c>
      <c r="C205" s="46" t="s">
        <v>31</v>
      </c>
      <c r="D205" s="41" t="s">
        <v>576</v>
      </c>
      <c r="E205" s="42" t="s">
        <v>577</v>
      </c>
      <c r="F205" s="39" t="s">
        <v>53</v>
      </c>
      <c r="G205" s="47">
        <v>250</v>
      </c>
      <c r="H205" s="44">
        <v>22.6</v>
      </c>
      <c r="I205" s="44">
        <f t="shared" si="29"/>
        <v>28.7</v>
      </c>
      <c r="J205" s="44">
        <f t="shared" si="30"/>
        <v>7175</v>
      </c>
      <c r="K205" s="45">
        <f t="shared" si="28"/>
        <v>8.7860304393647046E-3</v>
      </c>
      <c r="M205" s="130"/>
      <c r="N205" s="131">
        <f t="shared" si="31"/>
        <v>0</v>
      </c>
    </row>
    <row r="206" spans="1:14" s="4" customFormat="1" ht="26.4" x14ac:dyDescent="0.25">
      <c r="A206" s="1"/>
      <c r="B206" s="39" t="s">
        <v>578</v>
      </c>
      <c r="C206" s="46" t="s">
        <v>31</v>
      </c>
      <c r="D206" s="41" t="s">
        <v>579</v>
      </c>
      <c r="E206" s="42" t="s">
        <v>580</v>
      </c>
      <c r="F206" s="39" t="s">
        <v>53</v>
      </c>
      <c r="G206" s="47">
        <v>4</v>
      </c>
      <c r="H206" s="44">
        <v>10.96</v>
      </c>
      <c r="I206" s="44">
        <f t="shared" si="29"/>
        <v>13.92</v>
      </c>
      <c r="J206" s="44">
        <f t="shared" si="30"/>
        <v>55.68</v>
      </c>
      <c r="K206" s="45">
        <f t="shared" si="28"/>
        <v>6.8182045277188403E-5</v>
      </c>
      <c r="M206" s="130"/>
      <c r="N206" s="131">
        <f t="shared" si="31"/>
        <v>0</v>
      </c>
    </row>
    <row r="207" spans="1:14" s="4" customFormat="1" ht="26.4" customHeight="1" x14ac:dyDescent="0.25">
      <c r="A207" s="1"/>
      <c r="B207" s="39" t="s">
        <v>581</v>
      </c>
      <c r="C207" s="40" t="s">
        <v>31</v>
      </c>
      <c r="D207" s="41" t="s">
        <v>582</v>
      </c>
      <c r="E207" s="42" t="s">
        <v>583</v>
      </c>
      <c r="F207" s="39" t="s">
        <v>53</v>
      </c>
      <c r="G207" s="47">
        <v>4</v>
      </c>
      <c r="H207" s="44">
        <v>120.41</v>
      </c>
      <c r="I207" s="44">
        <f t="shared" si="29"/>
        <v>152.91999999999999</v>
      </c>
      <c r="J207" s="44">
        <f t="shared" si="30"/>
        <v>611.67999999999995</v>
      </c>
      <c r="K207" s="45">
        <f t="shared" si="28"/>
        <v>7.490228709617564E-4</v>
      </c>
      <c r="M207" s="130"/>
      <c r="N207" s="131">
        <f t="shared" si="31"/>
        <v>0</v>
      </c>
    </row>
    <row r="208" spans="1:14" s="4" customFormat="1" ht="27" customHeight="1" x14ac:dyDescent="0.25">
      <c r="A208" s="1"/>
      <c r="B208" s="39" t="s">
        <v>584</v>
      </c>
      <c r="C208" s="40" t="s">
        <v>31</v>
      </c>
      <c r="D208" s="41" t="s">
        <v>585</v>
      </c>
      <c r="E208" s="42" t="s">
        <v>586</v>
      </c>
      <c r="F208" s="39" t="s">
        <v>53</v>
      </c>
      <c r="G208" s="47">
        <v>1</v>
      </c>
      <c r="H208" s="44">
        <v>1643.59</v>
      </c>
      <c r="I208" s="44">
        <f t="shared" si="29"/>
        <v>2087.36</v>
      </c>
      <c r="J208" s="44">
        <f t="shared" si="30"/>
        <v>2087.36</v>
      </c>
      <c r="K208" s="45">
        <f t="shared" si="28"/>
        <v>2.5560429962247127E-3</v>
      </c>
      <c r="M208" s="130"/>
      <c r="N208" s="131">
        <f t="shared" si="31"/>
        <v>0</v>
      </c>
    </row>
    <row r="209" spans="1:14" s="4" customFormat="1" ht="26.4" x14ac:dyDescent="0.25">
      <c r="A209" s="1"/>
      <c r="B209" s="39" t="s">
        <v>587</v>
      </c>
      <c r="C209" s="46" t="s">
        <v>31</v>
      </c>
      <c r="D209" s="41" t="s">
        <v>588</v>
      </c>
      <c r="E209" s="42" t="s">
        <v>589</v>
      </c>
      <c r="F209" s="39" t="s">
        <v>53</v>
      </c>
      <c r="G209" s="47">
        <v>8</v>
      </c>
      <c r="H209" s="44">
        <v>437.36</v>
      </c>
      <c r="I209" s="44">
        <f t="shared" si="29"/>
        <v>555.45000000000005</v>
      </c>
      <c r="J209" s="44">
        <f t="shared" si="30"/>
        <v>4443.6000000000004</v>
      </c>
      <c r="K209" s="45">
        <f t="shared" si="28"/>
        <v>5.4413386564963074E-3</v>
      </c>
      <c r="M209" s="130"/>
      <c r="N209" s="131">
        <f t="shared" si="31"/>
        <v>0</v>
      </c>
    </row>
    <row r="210" spans="1:14" s="4" customFormat="1" ht="26.4" x14ac:dyDescent="0.25">
      <c r="A210" s="1"/>
      <c r="B210" s="39" t="s">
        <v>590</v>
      </c>
      <c r="C210" s="46" t="s">
        <v>31</v>
      </c>
      <c r="D210" s="41" t="s">
        <v>591</v>
      </c>
      <c r="E210" s="42" t="s">
        <v>592</v>
      </c>
      <c r="F210" s="39" t="s">
        <v>53</v>
      </c>
      <c r="G210" s="47">
        <v>8</v>
      </c>
      <c r="H210" s="44">
        <v>403.43</v>
      </c>
      <c r="I210" s="44">
        <f t="shared" si="29"/>
        <v>512.36</v>
      </c>
      <c r="J210" s="44">
        <f t="shared" si="30"/>
        <v>4098.88</v>
      </c>
      <c r="K210" s="45">
        <f t="shared" si="28"/>
        <v>5.0192173445718748E-3</v>
      </c>
      <c r="M210" s="130"/>
      <c r="N210" s="131">
        <f t="shared" si="31"/>
        <v>0</v>
      </c>
    </row>
    <row r="211" spans="1:14" s="4" customFormat="1" ht="48.6" customHeight="1" x14ac:dyDescent="0.25">
      <c r="A211" s="1"/>
      <c r="B211" s="39" t="s">
        <v>593</v>
      </c>
      <c r="C211" s="40" t="s">
        <v>31</v>
      </c>
      <c r="D211" s="41" t="s">
        <v>594</v>
      </c>
      <c r="E211" s="42" t="s">
        <v>595</v>
      </c>
      <c r="F211" s="39" t="s">
        <v>53</v>
      </c>
      <c r="G211" s="47">
        <v>11</v>
      </c>
      <c r="H211" s="44">
        <v>747.6</v>
      </c>
      <c r="I211" s="44">
        <f t="shared" si="29"/>
        <v>949.45</v>
      </c>
      <c r="J211" s="44">
        <f t="shared" si="30"/>
        <v>10443.950000000001</v>
      </c>
      <c r="K211" s="45">
        <f t="shared" si="28"/>
        <v>1.2788970398216448E-2</v>
      </c>
      <c r="M211" s="130"/>
      <c r="N211" s="131">
        <f t="shared" si="31"/>
        <v>0</v>
      </c>
    </row>
    <row r="212" spans="1:14" s="4" customFormat="1" ht="30.75" customHeight="1" x14ac:dyDescent="0.25">
      <c r="A212" s="1"/>
      <c r="B212" s="39" t="s">
        <v>596</v>
      </c>
      <c r="C212" s="40" t="s">
        <v>31</v>
      </c>
      <c r="D212" s="41" t="s">
        <v>597</v>
      </c>
      <c r="E212" s="42" t="s">
        <v>598</v>
      </c>
      <c r="F212" s="39" t="s">
        <v>53</v>
      </c>
      <c r="G212" s="47">
        <v>24</v>
      </c>
      <c r="H212" s="44">
        <v>983.06</v>
      </c>
      <c r="I212" s="44">
        <f t="shared" si="29"/>
        <v>1248.49</v>
      </c>
      <c r="J212" s="44">
        <f t="shared" si="30"/>
        <v>29963.760000000002</v>
      </c>
      <c r="K212" s="45">
        <f t="shared" si="28"/>
        <v>3.669163866729179E-2</v>
      </c>
      <c r="M212" s="130"/>
      <c r="N212" s="131">
        <f t="shared" si="31"/>
        <v>0</v>
      </c>
    </row>
    <row r="213" spans="1:14" s="4" customFormat="1" ht="30.75" customHeight="1" x14ac:dyDescent="0.25">
      <c r="A213" s="1"/>
      <c r="B213" s="39" t="s">
        <v>599</v>
      </c>
      <c r="C213" s="46" t="s">
        <v>31</v>
      </c>
      <c r="D213" s="41" t="s">
        <v>600</v>
      </c>
      <c r="E213" s="42" t="s">
        <v>601</v>
      </c>
      <c r="F213" s="39" t="s">
        <v>53</v>
      </c>
      <c r="G213" s="47">
        <v>40</v>
      </c>
      <c r="H213" s="44">
        <v>11.47</v>
      </c>
      <c r="I213" s="44">
        <f t="shared" si="29"/>
        <v>14.57</v>
      </c>
      <c r="J213" s="44">
        <f t="shared" si="30"/>
        <v>582.79999999999995</v>
      </c>
      <c r="K213" s="45">
        <f t="shared" si="28"/>
        <v>7.1365833310965156E-4</v>
      </c>
      <c r="M213" s="130"/>
      <c r="N213" s="131">
        <f t="shared" si="31"/>
        <v>0</v>
      </c>
    </row>
    <row r="214" spans="1:14" s="4" customFormat="1" ht="26.4" x14ac:dyDescent="0.25">
      <c r="A214" s="1"/>
      <c r="B214" s="39" t="s">
        <v>602</v>
      </c>
      <c r="C214" s="46" t="s">
        <v>31</v>
      </c>
      <c r="D214" s="41" t="s">
        <v>603</v>
      </c>
      <c r="E214" s="42" t="s">
        <v>604</v>
      </c>
      <c r="F214" s="39" t="s">
        <v>53</v>
      </c>
      <c r="G214" s="47">
        <v>24</v>
      </c>
      <c r="H214" s="44">
        <v>338.76</v>
      </c>
      <c r="I214" s="44">
        <f t="shared" si="29"/>
        <v>430.23</v>
      </c>
      <c r="J214" s="44">
        <f t="shared" si="30"/>
        <v>10325.52</v>
      </c>
      <c r="K214" s="45">
        <f t="shared" si="28"/>
        <v>1.2643948853277917E-2</v>
      </c>
      <c r="M214" s="130"/>
      <c r="N214" s="131">
        <f t="shared" si="31"/>
        <v>0</v>
      </c>
    </row>
    <row r="215" spans="1:14" s="4" customFormat="1" ht="46.2" customHeight="1" x14ac:dyDescent="0.25">
      <c r="A215" s="1"/>
      <c r="B215" s="39" t="s">
        <v>605</v>
      </c>
      <c r="C215" s="46" t="s">
        <v>31</v>
      </c>
      <c r="D215" s="41" t="s">
        <v>606</v>
      </c>
      <c r="E215" s="42" t="s">
        <v>607</v>
      </c>
      <c r="F215" s="39" t="s">
        <v>53</v>
      </c>
      <c r="G215" s="47">
        <v>6</v>
      </c>
      <c r="H215" s="44">
        <v>296.05</v>
      </c>
      <c r="I215" s="44">
        <f t="shared" si="29"/>
        <v>375.98</v>
      </c>
      <c r="J215" s="44">
        <f t="shared" si="30"/>
        <v>2255.88</v>
      </c>
      <c r="K215" s="45">
        <f t="shared" si="28"/>
        <v>2.7624014421678122E-3</v>
      </c>
      <c r="M215" s="130"/>
      <c r="N215" s="131">
        <f t="shared" si="31"/>
        <v>0</v>
      </c>
    </row>
    <row r="216" spans="1:14" s="4" customFormat="1" ht="26.4" x14ac:dyDescent="0.25">
      <c r="A216" s="1"/>
      <c r="B216" s="39" t="s">
        <v>608</v>
      </c>
      <c r="C216" s="46" t="s">
        <v>31</v>
      </c>
      <c r="D216" s="41" t="s">
        <v>609</v>
      </c>
      <c r="E216" s="42" t="s">
        <v>610</v>
      </c>
      <c r="F216" s="39" t="s">
        <v>53</v>
      </c>
      <c r="G216" s="47">
        <v>24</v>
      </c>
      <c r="H216" s="44">
        <v>169.42</v>
      </c>
      <c r="I216" s="44">
        <f t="shared" si="29"/>
        <v>215.16</v>
      </c>
      <c r="J216" s="44">
        <f t="shared" si="30"/>
        <v>5163.84</v>
      </c>
      <c r="K216" s="45">
        <f t="shared" si="28"/>
        <v>6.3232969232068347E-3</v>
      </c>
      <c r="M216" s="130"/>
      <c r="N216" s="131">
        <f t="shared" si="31"/>
        <v>0</v>
      </c>
    </row>
    <row r="217" spans="1:14" s="4" customFormat="1" ht="26.4" x14ac:dyDescent="0.25">
      <c r="A217" s="1"/>
      <c r="B217" s="39" t="s">
        <v>611</v>
      </c>
      <c r="C217" s="46" t="s">
        <v>31</v>
      </c>
      <c r="D217" s="41" t="s">
        <v>612</v>
      </c>
      <c r="E217" s="42" t="s">
        <v>613</v>
      </c>
      <c r="F217" s="39" t="s">
        <v>53</v>
      </c>
      <c r="G217" s="47">
        <v>80</v>
      </c>
      <c r="H217" s="44">
        <v>98.01</v>
      </c>
      <c r="I217" s="44">
        <f t="shared" si="29"/>
        <v>124.47</v>
      </c>
      <c r="J217" s="44">
        <f>I217*G217</f>
        <v>9957.6</v>
      </c>
      <c r="K217" s="45">
        <f t="shared" si="28"/>
        <v>1.2193418355821323E-2</v>
      </c>
      <c r="M217" s="130"/>
      <c r="N217" s="131">
        <f t="shared" si="31"/>
        <v>0</v>
      </c>
    </row>
    <row r="218" spans="1:14" s="4" customFormat="1" ht="30.75" customHeight="1" x14ac:dyDescent="0.25">
      <c r="A218" s="1"/>
      <c r="B218" s="39" t="s">
        <v>614</v>
      </c>
      <c r="C218" s="40" t="s">
        <v>31</v>
      </c>
      <c r="D218" s="41" t="s">
        <v>615</v>
      </c>
      <c r="E218" s="42" t="s">
        <v>616</v>
      </c>
      <c r="F218" s="39" t="s">
        <v>53</v>
      </c>
      <c r="G218" s="47">
        <v>80</v>
      </c>
      <c r="H218" s="44">
        <v>102.05</v>
      </c>
      <c r="I218" s="44">
        <f t="shared" si="29"/>
        <v>129.6</v>
      </c>
      <c r="J218" s="44">
        <f>I218*G218</f>
        <v>10368</v>
      </c>
      <c r="K218" s="45">
        <f t="shared" si="28"/>
        <v>1.2695967051614392E-2</v>
      </c>
      <c r="M218" s="130"/>
      <c r="N218" s="131">
        <f t="shared" si="31"/>
        <v>0</v>
      </c>
    </row>
    <row r="219" spans="1:14" s="4" customFormat="1" ht="30.75" customHeight="1" x14ac:dyDescent="0.25">
      <c r="A219" s="1"/>
      <c r="B219" s="39" t="s">
        <v>617</v>
      </c>
      <c r="C219" s="40" t="s">
        <v>50</v>
      </c>
      <c r="D219" s="41" t="s">
        <v>618</v>
      </c>
      <c r="E219" s="42" t="s">
        <v>619</v>
      </c>
      <c r="F219" s="39" t="s">
        <v>53</v>
      </c>
      <c r="G219" s="47">
        <v>12</v>
      </c>
      <c r="H219" s="44">
        <v>880.15</v>
      </c>
      <c r="I219" s="44">
        <f t="shared" si="29"/>
        <v>1117.79</v>
      </c>
      <c r="J219" s="44">
        <f t="shared" si="30"/>
        <v>13413.48</v>
      </c>
      <c r="K219" s="45">
        <f t="shared" si="28"/>
        <v>1.6425260428963022E-2</v>
      </c>
      <c r="M219" s="130"/>
      <c r="N219" s="131">
        <f t="shared" si="31"/>
        <v>0</v>
      </c>
    </row>
    <row r="220" spans="1:14" s="4" customFormat="1" ht="30.75" customHeight="1" x14ac:dyDescent="0.25">
      <c r="A220" s="1"/>
      <c r="B220" s="39" t="s">
        <v>620</v>
      </c>
      <c r="C220" s="40" t="s">
        <v>50</v>
      </c>
      <c r="D220" s="41" t="s">
        <v>621</v>
      </c>
      <c r="E220" s="42" t="s">
        <v>622</v>
      </c>
      <c r="F220" s="39" t="s">
        <v>53</v>
      </c>
      <c r="G220" s="47">
        <v>60</v>
      </c>
      <c r="H220" s="44">
        <v>191.93</v>
      </c>
      <c r="I220" s="44">
        <f t="shared" si="29"/>
        <v>243.75</v>
      </c>
      <c r="J220" s="44">
        <f t="shared" si="30"/>
        <v>14625</v>
      </c>
      <c r="K220" s="45">
        <f t="shared" si="28"/>
        <v>1.7908807689994258E-2</v>
      </c>
      <c r="M220" s="130"/>
      <c r="N220" s="131">
        <f t="shared" si="31"/>
        <v>0</v>
      </c>
    </row>
    <row r="221" spans="1:14" s="4" customFormat="1" ht="30.75" customHeight="1" x14ac:dyDescent="0.25">
      <c r="A221" s="1"/>
      <c r="B221" s="39" t="s">
        <v>623</v>
      </c>
      <c r="C221" s="40" t="s">
        <v>50</v>
      </c>
      <c r="D221" s="41" t="s">
        <v>624</v>
      </c>
      <c r="E221" s="42" t="s">
        <v>625</v>
      </c>
      <c r="F221" s="39" t="s">
        <v>53</v>
      </c>
      <c r="G221" s="47">
        <v>60</v>
      </c>
      <c r="H221" s="44">
        <v>194.5</v>
      </c>
      <c r="I221" s="44">
        <f t="shared" si="29"/>
        <v>247.02</v>
      </c>
      <c r="J221" s="44">
        <f t="shared" si="30"/>
        <v>14821.2</v>
      </c>
      <c r="K221" s="45">
        <f t="shared" si="28"/>
        <v>1.814906123315849E-2</v>
      </c>
      <c r="M221" s="130"/>
      <c r="N221" s="131">
        <f t="shared" si="31"/>
        <v>0</v>
      </c>
    </row>
    <row r="222" spans="1:14" s="4" customFormat="1" ht="30.75" customHeight="1" x14ac:dyDescent="0.25">
      <c r="A222" s="1"/>
      <c r="B222" s="39" t="s">
        <v>626</v>
      </c>
      <c r="C222" s="40" t="s">
        <v>50</v>
      </c>
      <c r="D222" s="41" t="s">
        <v>627</v>
      </c>
      <c r="E222" s="42" t="s">
        <v>628</v>
      </c>
      <c r="F222" s="39" t="s">
        <v>53</v>
      </c>
      <c r="G222" s="47">
        <v>30</v>
      </c>
      <c r="H222" s="44">
        <v>490.89</v>
      </c>
      <c r="I222" s="44">
        <f t="shared" si="29"/>
        <v>623.42999999999995</v>
      </c>
      <c r="J222" s="44">
        <f t="shared" si="30"/>
        <v>18702.899999999998</v>
      </c>
      <c r="K222" s="45">
        <f t="shared" si="28"/>
        <v>2.2902334314201273E-2</v>
      </c>
      <c r="M222" s="130"/>
      <c r="N222" s="131">
        <f t="shared" si="31"/>
        <v>0</v>
      </c>
    </row>
    <row r="223" spans="1:14" s="4" customFormat="1" ht="30.75" customHeight="1" x14ac:dyDescent="0.25">
      <c r="A223" s="1"/>
      <c r="B223" s="39" t="s">
        <v>629</v>
      </c>
      <c r="C223" s="40" t="s">
        <v>50</v>
      </c>
      <c r="D223" s="41" t="s">
        <v>630</v>
      </c>
      <c r="E223" s="42" t="s">
        <v>631</v>
      </c>
      <c r="F223" s="39" t="s">
        <v>53</v>
      </c>
      <c r="G223" s="47">
        <v>12</v>
      </c>
      <c r="H223" s="44">
        <v>207.82</v>
      </c>
      <c r="I223" s="44">
        <f t="shared" si="29"/>
        <v>263.93</v>
      </c>
      <c r="J223" s="44">
        <f t="shared" si="30"/>
        <v>3167.16</v>
      </c>
      <c r="K223" s="45">
        <f t="shared" si="28"/>
        <v>3.8782946573293823E-3</v>
      </c>
      <c r="M223" s="130"/>
      <c r="N223" s="131">
        <f t="shared" si="31"/>
        <v>0</v>
      </c>
    </row>
    <row r="224" spans="1:14" s="4" customFormat="1" ht="42" customHeight="1" x14ac:dyDescent="0.25">
      <c r="A224" s="1"/>
      <c r="B224" s="39" t="s">
        <v>632</v>
      </c>
      <c r="C224" s="40" t="s">
        <v>50</v>
      </c>
      <c r="D224" s="41" t="s">
        <v>633</v>
      </c>
      <c r="E224" s="42" t="s">
        <v>728</v>
      </c>
      <c r="F224" s="39" t="s">
        <v>53</v>
      </c>
      <c r="G224" s="47">
        <v>4</v>
      </c>
      <c r="H224" s="44">
        <v>228.32</v>
      </c>
      <c r="I224" s="44">
        <f t="shared" si="29"/>
        <v>289.97000000000003</v>
      </c>
      <c r="J224" s="44">
        <f t="shared" si="30"/>
        <v>1159.8800000000001</v>
      </c>
      <c r="K224" s="45">
        <f t="shared" si="28"/>
        <v>1.4203123325449945E-3</v>
      </c>
      <c r="M224" s="130"/>
      <c r="N224" s="131">
        <f t="shared" si="31"/>
        <v>0</v>
      </c>
    </row>
    <row r="225" spans="1:14" s="4" customFormat="1" ht="30.75" customHeight="1" x14ac:dyDescent="0.25">
      <c r="A225" s="1"/>
      <c r="B225" s="39" t="s">
        <v>634</v>
      </c>
      <c r="C225" s="40" t="s">
        <v>50</v>
      </c>
      <c r="D225" s="41" t="s">
        <v>635</v>
      </c>
      <c r="E225" s="42" t="s">
        <v>729</v>
      </c>
      <c r="F225" s="39" t="s">
        <v>53</v>
      </c>
      <c r="G225" s="47">
        <v>80</v>
      </c>
      <c r="H225" s="44">
        <v>177.5</v>
      </c>
      <c r="I225" s="44">
        <f t="shared" si="29"/>
        <v>225.43</v>
      </c>
      <c r="J225" s="44">
        <f t="shared" si="30"/>
        <v>18034.400000000001</v>
      </c>
      <c r="K225" s="45">
        <f t="shared" si="28"/>
        <v>2.2083733429362908E-2</v>
      </c>
      <c r="M225" s="130"/>
      <c r="N225" s="131">
        <f t="shared" si="31"/>
        <v>0</v>
      </c>
    </row>
    <row r="226" spans="1:14" s="4" customFormat="1" ht="30.75" customHeight="1" x14ac:dyDescent="0.25">
      <c r="A226" s="1"/>
      <c r="B226" s="39" t="s">
        <v>636</v>
      </c>
      <c r="C226" s="40" t="s">
        <v>50</v>
      </c>
      <c r="D226" s="41" t="s">
        <v>637</v>
      </c>
      <c r="E226" s="42" t="s">
        <v>638</v>
      </c>
      <c r="F226" s="39" t="s">
        <v>53</v>
      </c>
      <c r="G226" s="47">
        <v>100</v>
      </c>
      <c r="H226" s="44">
        <v>7.1</v>
      </c>
      <c r="I226" s="44">
        <f t="shared" si="29"/>
        <v>9.02</v>
      </c>
      <c r="J226" s="44">
        <f t="shared" si="30"/>
        <v>902</v>
      </c>
      <c r="K226" s="45">
        <f t="shared" si="28"/>
        <v>1.1045295409487057E-3</v>
      </c>
      <c r="M226" s="130"/>
      <c r="N226" s="131">
        <f t="shared" si="31"/>
        <v>0</v>
      </c>
    </row>
    <row r="227" spans="1:14" s="4" customFormat="1" ht="30.75" customHeight="1" x14ac:dyDescent="0.25">
      <c r="A227" s="1"/>
      <c r="B227" s="39" t="s">
        <v>639</v>
      </c>
      <c r="C227" s="40" t="s">
        <v>50</v>
      </c>
      <c r="D227" s="41" t="s">
        <v>640</v>
      </c>
      <c r="E227" s="42" t="s">
        <v>730</v>
      </c>
      <c r="F227" s="39" t="s">
        <v>53</v>
      </c>
      <c r="G227" s="47">
        <v>40</v>
      </c>
      <c r="H227" s="44">
        <v>214.97</v>
      </c>
      <c r="I227" s="44">
        <f t="shared" si="29"/>
        <v>273.01</v>
      </c>
      <c r="J227" s="44">
        <f t="shared" si="30"/>
        <v>10920.4</v>
      </c>
      <c r="K227" s="45">
        <f t="shared" si="28"/>
        <v>1.3372399555406037E-2</v>
      </c>
      <c r="M227" s="130"/>
      <c r="N227" s="131">
        <f t="shared" si="31"/>
        <v>0</v>
      </c>
    </row>
    <row r="228" spans="1:14" s="4" customFormat="1" ht="30.75" customHeight="1" x14ac:dyDescent="0.25">
      <c r="A228" s="1"/>
      <c r="B228" s="39" t="s">
        <v>641</v>
      </c>
      <c r="C228" s="40" t="s">
        <v>50</v>
      </c>
      <c r="D228" s="41" t="s">
        <v>642</v>
      </c>
      <c r="E228" s="42" t="s">
        <v>731</v>
      </c>
      <c r="F228" s="39" t="s">
        <v>53</v>
      </c>
      <c r="G228" s="47">
        <v>30</v>
      </c>
      <c r="H228" s="44">
        <v>146.76</v>
      </c>
      <c r="I228" s="44">
        <f t="shared" si="29"/>
        <v>186.39</v>
      </c>
      <c r="J228" s="44">
        <f t="shared" si="30"/>
        <v>5591.7</v>
      </c>
      <c r="K228" s="45">
        <f t="shared" si="28"/>
        <v>6.847225980180574E-3</v>
      </c>
      <c r="M228" s="130"/>
      <c r="N228" s="131">
        <f t="shared" si="31"/>
        <v>0</v>
      </c>
    </row>
    <row r="229" spans="1:14" s="4" customFormat="1" ht="30.75" customHeight="1" x14ac:dyDescent="0.25">
      <c r="A229" s="1"/>
      <c r="B229" s="39" t="s">
        <v>643</v>
      </c>
      <c r="C229" s="40" t="s">
        <v>50</v>
      </c>
      <c r="D229" s="41" t="s">
        <v>644</v>
      </c>
      <c r="E229" s="42" t="s">
        <v>645</v>
      </c>
      <c r="F229" s="39" t="s">
        <v>53</v>
      </c>
      <c r="G229" s="47">
        <v>60</v>
      </c>
      <c r="H229" s="44">
        <v>276.11</v>
      </c>
      <c r="I229" s="44">
        <f t="shared" si="29"/>
        <v>350.66</v>
      </c>
      <c r="J229" s="44">
        <f t="shared" si="30"/>
        <v>21039.600000000002</v>
      </c>
      <c r="K229" s="45">
        <f t="shared" si="28"/>
        <v>2.5763702582865179E-2</v>
      </c>
      <c r="M229" s="130"/>
      <c r="N229" s="131">
        <f t="shared" si="31"/>
        <v>0</v>
      </c>
    </row>
    <row r="230" spans="1:14" s="4" customFormat="1" ht="30.75" customHeight="1" x14ac:dyDescent="0.25">
      <c r="A230" s="1"/>
      <c r="B230" s="39" t="s">
        <v>646</v>
      </c>
      <c r="C230" s="40" t="s">
        <v>50</v>
      </c>
      <c r="D230" s="41" t="s">
        <v>647</v>
      </c>
      <c r="E230" s="42" t="s">
        <v>732</v>
      </c>
      <c r="F230" s="39" t="s">
        <v>53</v>
      </c>
      <c r="G230" s="47">
        <v>40</v>
      </c>
      <c r="H230" s="44">
        <v>268.57</v>
      </c>
      <c r="I230" s="44">
        <f t="shared" si="29"/>
        <v>341.08</v>
      </c>
      <c r="J230" s="44">
        <f t="shared" si="30"/>
        <v>13643.199999999999</v>
      </c>
      <c r="K230" s="45">
        <f t="shared" si="28"/>
        <v>1.6706560347085789E-2</v>
      </c>
      <c r="M230" s="130"/>
      <c r="N230" s="131">
        <f t="shared" si="31"/>
        <v>0</v>
      </c>
    </row>
    <row r="231" spans="1:14" s="4" customFormat="1" ht="30.75" customHeight="1" x14ac:dyDescent="0.25">
      <c r="A231" s="1"/>
      <c r="B231" s="39" t="s">
        <v>648</v>
      </c>
      <c r="C231" s="40" t="s">
        <v>50</v>
      </c>
      <c r="D231" s="41" t="s">
        <v>649</v>
      </c>
      <c r="E231" s="42" t="s">
        <v>733</v>
      </c>
      <c r="F231" s="39" t="s">
        <v>53</v>
      </c>
      <c r="G231" s="47">
        <v>24</v>
      </c>
      <c r="H231" s="44">
        <v>200.09</v>
      </c>
      <c r="I231" s="44">
        <f t="shared" si="29"/>
        <v>254.11</v>
      </c>
      <c r="J231" s="44">
        <f t="shared" si="30"/>
        <v>6098.64</v>
      </c>
      <c r="K231" s="45">
        <f t="shared" si="28"/>
        <v>7.4679911747354936E-3</v>
      </c>
      <c r="M231" s="130"/>
      <c r="N231" s="131">
        <f t="shared" si="31"/>
        <v>0</v>
      </c>
    </row>
    <row r="232" spans="1:14" s="4" customFormat="1" ht="15" customHeight="1" x14ac:dyDescent="0.25">
      <c r="A232" s="1"/>
      <c r="B232" s="39"/>
      <c r="C232" s="40"/>
      <c r="D232" s="41"/>
      <c r="E232" s="42"/>
      <c r="F232" s="39"/>
      <c r="G232" s="53"/>
      <c r="H232" s="44"/>
      <c r="I232" s="44"/>
      <c r="J232" s="44"/>
      <c r="K232" s="44"/>
      <c r="M232" s="132"/>
      <c r="N232" s="133"/>
    </row>
    <row r="233" spans="1:14" s="4" customFormat="1" x14ac:dyDescent="0.25">
      <c r="A233" s="1"/>
      <c r="B233" s="54">
        <v>9</v>
      </c>
      <c r="C233" s="34"/>
      <c r="D233" s="34"/>
      <c r="E233" s="35" t="s">
        <v>650</v>
      </c>
      <c r="F233" s="34"/>
      <c r="G233" s="36"/>
      <c r="H233" s="37"/>
      <c r="I233" s="37" t="s">
        <v>23</v>
      </c>
      <c r="J233" s="37">
        <f>SUM(J234:J239)</f>
        <v>34039.100000000006</v>
      </c>
      <c r="K233" s="38">
        <f t="shared" ref="K233:K238" si="32">J233/$J$267</f>
        <v>4.1682030484819402E-2</v>
      </c>
      <c r="M233" s="128" t="s">
        <v>23</v>
      </c>
      <c r="N233" s="129">
        <f>SUM(N234:N239)</f>
        <v>0</v>
      </c>
    </row>
    <row r="234" spans="1:14" s="4" customFormat="1" ht="24" customHeight="1" x14ac:dyDescent="0.25">
      <c r="A234" s="1"/>
      <c r="B234" s="39" t="s">
        <v>651</v>
      </c>
      <c r="C234" s="46" t="s">
        <v>31</v>
      </c>
      <c r="D234" s="41" t="s">
        <v>652</v>
      </c>
      <c r="E234" s="42" t="s">
        <v>653</v>
      </c>
      <c r="F234" s="39" t="s">
        <v>53</v>
      </c>
      <c r="G234" s="53">
        <v>20</v>
      </c>
      <c r="H234" s="44">
        <v>417.59</v>
      </c>
      <c r="I234" s="44">
        <f t="shared" ref="I234:I238" si="33">ROUND(H234*1.27,2)</f>
        <v>530.34</v>
      </c>
      <c r="J234" s="44">
        <f>I234*G234</f>
        <v>10606.800000000001</v>
      </c>
      <c r="K234" s="45">
        <f t="shared" si="32"/>
        <v>1.2988385737178197E-2</v>
      </c>
      <c r="M234" s="130"/>
      <c r="N234" s="131">
        <f t="shared" ref="N234:N238" si="34">G234*M234</f>
        <v>0</v>
      </c>
    </row>
    <row r="235" spans="1:14" s="4" customFormat="1" ht="17.25" customHeight="1" x14ac:dyDescent="0.25">
      <c r="A235" s="1"/>
      <c r="B235" s="39" t="s">
        <v>654</v>
      </c>
      <c r="C235" s="46" t="s">
        <v>31</v>
      </c>
      <c r="D235" s="41" t="s">
        <v>655</v>
      </c>
      <c r="E235" s="42" t="s">
        <v>656</v>
      </c>
      <c r="F235" s="39" t="s">
        <v>53</v>
      </c>
      <c r="G235" s="53">
        <v>30</v>
      </c>
      <c r="H235" s="44">
        <v>132.33000000000001</v>
      </c>
      <c r="I235" s="44">
        <f t="shared" si="33"/>
        <v>168.06</v>
      </c>
      <c r="J235" s="44">
        <f>I235*G235</f>
        <v>5041.8</v>
      </c>
      <c r="K235" s="45">
        <f t="shared" si="32"/>
        <v>6.1738548110367901E-3</v>
      </c>
      <c r="M235" s="130"/>
      <c r="N235" s="131">
        <f t="shared" si="34"/>
        <v>0</v>
      </c>
    </row>
    <row r="236" spans="1:14" s="4" customFormat="1" ht="17.25" customHeight="1" x14ac:dyDescent="0.25">
      <c r="A236" s="1"/>
      <c r="B236" s="39" t="s">
        <v>657</v>
      </c>
      <c r="C236" s="40" t="s">
        <v>31</v>
      </c>
      <c r="D236" s="41" t="s">
        <v>658</v>
      </c>
      <c r="E236" s="80" t="s">
        <v>659</v>
      </c>
      <c r="F236" s="39" t="s">
        <v>53</v>
      </c>
      <c r="G236" s="53">
        <v>10</v>
      </c>
      <c r="H236" s="44">
        <v>200.67</v>
      </c>
      <c r="I236" s="44">
        <f t="shared" si="33"/>
        <v>254.85</v>
      </c>
      <c r="J236" s="44">
        <f>I236*G236</f>
        <v>2548.5</v>
      </c>
      <c r="K236" s="45">
        <f t="shared" si="32"/>
        <v>3.1207245400307945E-3</v>
      </c>
      <c r="M236" s="130"/>
      <c r="N236" s="131">
        <f t="shared" si="34"/>
        <v>0</v>
      </c>
    </row>
    <row r="237" spans="1:14" s="4" customFormat="1" ht="25.2" customHeight="1" x14ac:dyDescent="0.25">
      <c r="A237" s="1"/>
      <c r="B237" s="39" t="s">
        <v>660</v>
      </c>
      <c r="C237" s="40" t="s">
        <v>31</v>
      </c>
      <c r="D237" s="41" t="s">
        <v>661</v>
      </c>
      <c r="E237" s="42" t="s">
        <v>662</v>
      </c>
      <c r="F237" s="39" t="s">
        <v>53</v>
      </c>
      <c r="G237" s="53">
        <v>10</v>
      </c>
      <c r="H237" s="44">
        <v>858.11</v>
      </c>
      <c r="I237" s="44">
        <f t="shared" si="33"/>
        <v>1089.8</v>
      </c>
      <c r="J237" s="44">
        <f>I237*G237</f>
        <v>10898</v>
      </c>
      <c r="K237" s="45">
        <f t="shared" si="32"/>
        <v>1.3344969996961192E-2</v>
      </c>
      <c r="M237" s="130"/>
      <c r="N237" s="131">
        <f t="shared" si="34"/>
        <v>0</v>
      </c>
    </row>
    <row r="238" spans="1:14" s="4" customFormat="1" ht="17.25" customHeight="1" x14ac:dyDescent="0.25">
      <c r="A238" s="1"/>
      <c r="B238" s="39" t="s">
        <v>663</v>
      </c>
      <c r="C238" s="40" t="s">
        <v>31</v>
      </c>
      <c r="D238" s="41" t="s">
        <v>664</v>
      </c>
      <c r="E238" s="80" t="s">
        <v>665</v>
      </c>
      <c r="F238" s="39" t="s">
        <v>53</v>
      </c>
      <c r="G238" s="53">
        <v>15</v>
      </c>
      <c r="H238" s="44">
        <v>259.52999999999997</v>
      </c>
      <c r="I238" s="44">
        <f t="shared" si="33"/>
        <v>329.6</v>
      </c>
      <c r="J238" s="44">
        <f>I238*G238</f>
        <v>4944</v>
      </c>
      <c r="K238" s="45">
        <f t="shared" si="32"/>
        <v>6.0540953996124185E-3</v>
      </c>
      <c r="M238" s="130"/>
      <c r="N238" s="131">
        <f t="shared" si="34"/>
        <v>0</v>
      </c>
    </row>
    <row r="239" spans="1:14" s="4" customFormat="1" ht="17.25" customHeight="1" x14ac:dyDescent="0.25">
      <c r="A239" s="1"/>
      <c r="B239" s="39"/>
      <c r="C239" s="46"/>
      <c r="D239" s="41"/>
      <c r="E239" s="80"/>
      <c r="F239" s="39"/>
      <c r="G239" s="53"/>
      <c r="H239" s="44"/>
      <c r="I239" s="44"/>
      <c r="J239" s="44"/>
      <c r="K239" s="44"/>
      <c r="M239" s="132"/>
      <c r="N239" s="133"/>
    </row>
    <row r="240" spans="1:14" s="4" customFormat="1" x14ac:dyDescent="0.25">
      <c r="A240" s="1"/>
      <c r="B240" s="54">
        <v>10</v>
      </c>
      <c r="C240" s="34"/>
      <c r="D240" s="34"/>
      <c r="E240" s="35" t="s">
        <v>666</v>
      </c>
      <c r="F240" s="34"/>
      <c r="G240" s="36"/>
      <c r="H240" s="37"/>
      <c r="I240" s="37" t="s">
        <v>23</v>
      </c>
      <c r="J240" s="37">
        <f>SUM(J241:J243)</f>
        <v>21750.420000000002</v>
      </c>
      <c r="K240" s="38">
        <f>J240/$J$267</f>
        <v>2.6634125740622561E-2</v>
      </c>
      <c r="M240" s="128" t="s">
        <v>23</v>
      </c>
      <c r="N240" s="129">
        <f>SUM(N241:N243)</f>
        <v>0</v>
      </c>
    </row>
    <row r="241" spans="1:14" s="4" customFormat="1" x14ac:dyDescent="0.25">
      <c r="A241" s="1"/>
      <c r="B241" s="39" t="s">
        <v>667</v>
      </c>
      <c r="C241" s="74" t="s">
        <v>50</v>
      </c>
      <c r="D241" s="81" t="s">
        <v>668</v>
      </c>
      <c r="E241" s="82" t="s">
        <v>669</v>
      </c>
      <c r="F241" s="39" t="s">
        <v>53</v>
      </c>
      <c r="G241" s="53">
        <v>8</v>
      </c>
      <c r="H241" s="44">
        <v>1918.44</v>
      </c>
      <c r="I241" s="44">
        <f t="shared" ref="I241:I242" si="35">ROUND(H241*1.27,2)</f>
        <v>2436.42</v>
      </c>
      <c r="J241" s="44">
        <f>I241*G241</f>
        <v>19491.36</v>
      </c>
      <c r="K241" s="45">
        <f>J241/$J$267</f>
        <v>2.3867830280782668E-2</v>
      </c>
      <c r="M241" s="130"/>
      <c r="N241" s="131">
        <f t="shared" ref="N241:N242" si="36">G241*M241</f>
        <v>0</v>
      </c>
    </row>
    <row r="242" spans="1:14" s="4" customFormat="1" ht="26.4" x14ac:dyDescent="0.25">
      <c r="A242" s="1"/>
      <c r="B242" s="39" t="s">
        <v>670</v>
      </c>
      <c r="C242" s="39" t="s">
        <v>50</v>
      </c>
      <c r="D242" s="41" t="s">
        <v>671</v>
      </c>
      <c r="E242" s="83" t="s">
        <v>672</v>
      </c>
      <c r="F242" s="39" t="s">
        <v>53</v>
      </c>
      <c r="G242" s="53">
        <v>2</v>
      </c>
      <c r="H242" s="44">
        <v>889.39</v>
      </c>
      <c r="I242" s="44">
        <f t="shared" si="35"/>
        <v>1129.53</v>
      </c>
      <c r="J242" s="44">
        <f>I242*G242</f>
        <v>2259.06</v>
      </c>
      <c r="K242" s="45">
        <f>J242/$J$267</f>
        <v>2.7662954598398925E-3</v>
      </c>
      <c r="M242" s="130"/>
      <c r="N242" s="131">
        <f t="shared" si="36"/>
        <v>0</v>
      </c>
    </row>
    <row r="243" spans="1:14" s="4" customFormat="1" ht="13.8" x14ac:dyDescent="0.25">
      <c r="A243" s="1"/>
      <c r="B243" s="39"/>
      <c r="C243" s="82"/>
      <c r="D243" s="84"/>
      <c r="E243" s="82"/>
      <c r="F243" s="82"/>
      <c r="G243" s="53"/>
      <c r="H243" s="85"/>
      <c r="I243" s="85"/>
      <c r="J243" s="86"/>
      <c r="K243" s="86"/>
      <c r="M243" s="132"/>
      <c r="N243" s="133"/>
    </row>
    <row r="244" spans="1:14" s="4" customFormat="1" x14ac:dyDescent="0.25">
      <c r="A244" s="1"/>
      <c r="B244" s="54">
        <v>11</v>
      </c>
      <c r="C244" s="34"/>
      <c r="D244" s="34"/>
      <c r="E244" s="35" t="s">
        <v>673</v>
      </c>
      <c r="F244" s="34"/>
      <c r="G244" s="36"/>
      <c r="H244" s="37"/>
      <c r="I244" s="37" t="s">
        <v>23</v>
      </c>
      <c r="J244" s="37">
        <f>SUM(J245:J255)</f>
        <v>63117.729999999996</v>
      </c>
      <c r="K244" s="38">
        <f t="shared" ref="K244:K255" si="37">J244/$J$267</f>
        <v>7.7289797497366239E-2</v>
      </c>
      <c r="M244" s="128" t="s">
        <v>23</v>
      </c>
      <c r="N244" s="129">
        <f>SUM(N245:N255)</f>
        <v>0</v>
      </c>
    </row>
    <row r="245" spans="1:14" s="4" customFormat="1" x14ac:dyDescent="0.25">
      <c r="A245" s="1"/>
      <c r="B245" s="41" t="s">
        <v>674</v>
      </c>
      <c r="C245" s="46" t="s">
        <v>31</v>
      </c>
      <c r="D245" s="41" t="s">
        <v>675</v>
      </c>
      <c r="E245" s="42" t="s">
        <v>676</v>
      </c>
      <c r="F245" s="39" t="s">
        <v>34</v>
      </c>
      <c r="G245" s="53">
        <v>200</v>
      </c>
      <c r="H245" s="44">
        <v>17.309999999999999</v>
      </c>
      <c r="I245" s="44">
        <f t="shared" ref="I245:I255" si="38">ROUND(H245*1.27,2)</f>
        <v>21.98</v>
      </c>
      <c r="J245" s="44">
        <f t="shared" ref="J245:J251" si="39">I245*G245</f>
        <v>4396</v>
      </c>
      <c r="K245" s="45">
        <f t="shared" si="37"/>
        <v>5.3830508448010099E-3</v>
      </c>
      <c r="M245" s="130"/>
      <c r="N245" s="131">
        <f t="shared" ref="N245:N255" si="40">G245*M245</f>
        <v>0</v>
      </c>
    </row>
    <row r="246" spans="1:14" s="4" customFormat="1" x14ac:dyDescent="0.25">
      <c r="A246" s="1"/>
      <c r="B246" s="41" t="s">
        <v>677</v>
      </c>
      <c r="C246" s="48" t="s">
        <v>31</v>
      </c>
      <c r="D246" s="48" t="s">
        <v>678</v>
      </c>
      <c r="E246" s="49" t="s">
        <v>679</v>
      </c>
      <c r="F246" s="87" t="s">
        <v>34</v>
      </c>
      <c r="G246" s="53">
        <v>200</v>
      </c>
      <c r="H246" s="44">
        <v>26.25</v>
      </c>
      <c r="I246" s="44">
        <f t="shared" si="38"/>
        <v>33.340000000000003</v>
      </c>
      <c r="J246" s="44">
        <f>I246*G246</f>
        <v>6668.0000000000009</v>
      </c>
      <c r="K246" s="45">
        <f t="shared" si="37"/>
        <v>8.1651917727782377E-3</v>
      </c>
      <c r="M246" s="130"/>
      <c r="N246" s="131">
        <f t="shared" si="40"/>
        <v>0</v>
      </c>
    </row>
    <row r="247" spans="1:14" s="4" customFormat="1" x14ac:dyDescent="0.25">
      <c r="A247" s="1"/>
      <c r="B247" s="41" t="s">
        <v>680</v>
      </c>
      <c r="C247" s="48" t="s">
        <v>31</v>
      </c>
      <c r="D247" s="48" t="s">
        <v>681</v>
      </c>
      <c r="E247" s="49" t="s">
        <v>682</v>
      </c>
      <c r="F247" s="48" t="s">
        <v>34</v>
      </c>
      <c r="G247" s="53">
        <v>400</v>
      </c>
      <c r="H247" s="44">
        <v>12.23</v>
      </c>
      <c r="I247" s="44">
        <f t="shared" si="38"/>
        <v>15.53</v>
      </c>
      <c r="J247" s="44">
        <f>I247*G247</f>
        <v>6212</v>
      </c>
      <c r="K247" s="45">
        <f t="shared" si="37"/>
        <v>7.6068043330081601E-3</v>
      </c>
      <c r="M247" s="130"/>
      <c r="N247" s="131">
        <f t="shared" si="40"/>
        <v>0</v>
      </c>
    </row>
    <row r="248" spans="1:14" s="4" customFormat="1" ht="26.4" x14ac:dyDescent="0.25">
      <c r="A248" s="1"/>
      <c r="B248" s="41" t="s">
        <v>683</v>
      </c>
      <c r="C248" s="46" t="s">
        <v>31</v>
      </c>
      <c r="D248" s="41" t="s">
        <v>684</v>
      </c>
      <c r="E248" s="42" t="s">
        <v>685</v>
      </c>
      <c r="F248" s="39" t="s">
        <v>53</v>
      </c>
      <c r="G248" s="53">
        <v>16</v>
      </c>
      <c r="H248" s="44">
        <v>81.06</v>
      </c>
      <c r="I248" s="44">
        <f t="shared" si="38"/>
        <v>102.95</v>
      </c>
      <c r="J248" s="44">
        <f t="shared" si="39"/>
        <v>1647.2</v>
      </c>
      <c r="K248" s="45">
        <f t="shared" si="37"/>
        <v>2.0170521727834903E-3</v>
      </c>
      <c r="M248" s="130"/>
      <c r="N248" s="131">
        <f t="shared" si="40"/>
        <v>0</v>
      </c>
    </row>
    <row r="249" spans="1:14" s="4" customFormat="1" x14ac:dyDescent="0.25">
      <c r="A249" s="1"/>
      <c r="B249" s="41" t="s">
        <v>686</v>
      </c>
      <c r="C249" s="46" t="s">
        <v>31</v>
      </c>
      <c r="D249" s="41" t="s">
        <v>687</v>
      </c>
      <c r="E249" s="42" t="s">
        <v>688</v>
      </c>
      <c r="F249" s="39" t="s">
        <v>350</v>
      </c>
      <c r="G249" s="53">
        <v>16</v>
      </c>
      <c r="H249" s="44">
        <v>41.74</v>
      </c>
      <c r="I249" s="44">
        <f t="shared" si="38"/>
        <v>53.01</v>
      </c>
      <c r="J249" s="44">
        <f t="shared" si="39"/>
        <v>848.16</v>
      </c>
      <c r="K249" s="45">
        <f t="shared" si="37"/>
        <v>1.038600637972344E-3</v>
      </c>
      <c r="M249" s="130"/>
      <c r="N249" s="131">
        <f t="shared" si="40"/>
        <v>0</v>
      </c>
    </row>
    <row r="250" spans="1:14" s="4" customFormat="1" x14ac:dyDescent="0.25">
      <c r="A250" s="1"/>
      <c r="B250" s="41" t="s">
        <v>689</v>
      </c>
      <c r="C250" s="48" t="s">
        <v>31</v>
      </c>
      <c r="D250" s="48" t="s">
        <v>690</v>
      </c>
      <c r="E250" s="49" t="s">
        <v>691</v>
      </c>
      <c r="F250" s="87" t="s">
        <v>53</v>
      </c>
      <c r="G250" s="53">
        <v>30</v>
      </c>
      <c r="H250" s="44">
        <v>79.91</v>
      </c>
      <c r="I250" s="44">
        <f t="shared" si="38"/>
        <v>101.49</v>
      </c>
      <c r="J250" s="44">
        <f>I250*G250</f>
        <v>3044.7</v>
      </c>
      <c r="K250" s="45">
        <f t="shared" si="37"/>
        <v>3.7283382409384969E-3</v>
      </c>
      <c r="M250" s="130"/>
      <c r="N250" s="131">
        <f t="shared" si="40"/>
        <v>0</v>
      </c>
    </row>
    <row r="251" spans="1:14" s="4" customFormat="1" ht="26.4" x14ac:dyDescent="0.25">
      <c r="A251" s="1"/>
      <c r="B251" s="41" t="s">
        <v>692</v>
      </c>
      <c r="C251" s="46" t="s">
        <v>31</v>
      </c>
      <c r="D251" s="41" t="s">
        <v>693</v>
      </c>
      <c r="E251" s="42" t="s">
        <v>694</v>
      </c>
      <c r="F251" s="39" t="s">
        <v>350</v>
      </c>
      <c r="G251" s="53">
        <v>18</v>
      </c>
      <c r="H251" s="44">
        <v>571.44000000000005</v>
      </c>
      <c r="I251" s="44">
        <f t="shared" si="38"/>
        <v>725.73</v>
      </c>
      <c r="J251" s="44">
        <f t="shared" si="39"/>
        <v>13063.14</v>
      </c>
      <c r="K251" s="45">
        <f t="shared" si="37"/>
        <v>1.5996257236750196E-2</v>
      </c>
      <c r="M251" s="130"/>
      <c r="N251" s="137">
        <f t="shared" si="40"/>
        <v>0</v>
      </c>
    </row>
    <row r="252" spans="1:14" s="4" customFormat="1" x14ac:dyDescent="0.25">
      <c r="A252" s="1"/>
      <c r="B252" s="41" t="s">
        <v>695</v>
      </c>
      <c r="C252" s="74" t="s">
        <v>31</v>
      </c>
      <c r="D252" s="81" t="s">
        <v>696</v>
      </c>
      <c r="E252" s="82" t="s">
        <v>697</v>
      </c>
      <c r="F252" s="74" t="s">
        <v>350</v>
      </c>
      <c r="G252" s="53">
        <v>8</v>
      </c>
      <c r="H252" s="44">
        <v>246.98</v>
      </c>
      <c r="I252" s="44">
        <f t="shared" si="38"/>
        <v>313.66000000000003</v>
      </c>
      <c r="J252" s="44">
        <f>I252*G252</f>
        <v>2509.2800000000002</v>
      </c>
      <c r="K252" s="45">
        <f t="shared" si="37"/>
        <v>3.0726983220751318E-3</v>
      </c>
      <c r="M252" s="130"/>
      <c r="N252" s="131">
        <f t="shared" si="40"/>
        <v>0</v>
      </c>
    </row>
    <row r="253" spans="1:14" s="4" customFormat="1" x14ac:dyDescent="0.25">
      <c r="A253" s="1"/>
      <c r="B253" s="41" t="s">
        <v>698</v>
      </c>
      <c r="C253" s="74" t="s">
        <v>31</v>
      </c>
      <c r="D253" s="81" t="s">
        <v>699</v>
      </c>
      <c r="E253" s="82" t="s">
        <v>700</v>
      </c>
      <c r="F253" s="74" t="s">
        <v>350</v>
      </c>
      <c r="G253" s="53">
        <v>8</v>
      </c>
      <c r="H253" s="44">
        <v>1757.34</v>
      </c>
      <c r="I253" s="44">
        <f t="shared" si="38"/>
        <v>2231.8200000000002</v>
      </c>
      <c r="J253" s="44">
        <f>I253*G253</f>
        <v>17854.560000000001</v>
      </c>
      <c r="K253" s="45">
        <f t="shared" si="37"/>
        <v>2.1863513260134287E-2</v>
      </c>
      <c r="M253" s="130"/>
      <c r="N253" s="131">
        <f t="shared" si="40"/>
        <v>0</v>
      </c>
    </row>
    <row r="254" spans="1:14" s="4" customFormat="1" x14ac:dyDescent="0.25">
      <c r="A254" s="1"/>
      <c r="B254" s="41" t="s">
        <v>701</v>
      </c>
      <c r="C254" s="74" t="s">
        <v>31</v>
      </c>
      <c r="D254" s="81" t="s">
        <v>702</v>
      </c>
      <c r="E254" s="82" t="s">
        <v>703</v>
      </c>
      <c r="F254" s="74" t="s">
        <v>53</v>
      </c>
      <c r="G254" s="53">
        <v>1</v>
      </c>
      <c r="H254" s="44">
        <v>1261.28</v>
      </c>
      <c r="I254" s="44">
        <f t="shared" si="38"/>
        <v>1601.83</v>
      </c>
      <c r="J254" s="44">
        <f>I254*G254</f>
        <v>1601.83</v>
      </c>
      <c r="K254" s="45">
        <f t="shared" si="37"/>
        <v>1.9614950715940859E-3</v>
      </c>
      <c r="M254" s="130"/>
      <c r="N254" s="131">
        <f t="shared" si="40"/>
        <v>0</v>
      </c>
    </row>
    <row r="255" spans="1:14" s="4" customFormat="1" x14ac:dyDescent="0.25">
      <c r="A255" s="1"/>
      <c r="B255" s="41" t="s">
        <v>704</v>
      </c>
      <c r="C255" s="74" t="s">
        <v>31</v>
      </c>
      <c r="D255" s="81" t="s">
        <v>705</v>
      </c>
      <c r="E255" s="82" t="s">
        <v>706</v>
      </c>
      <c r="F255" s="48" t="s">
        <v>53</v>
      </c>
      <c r="G255" s="53">
        <v>2</v>
      </c>
      <c r="H255" s="44">
        <v>2075.9299999999998</v>
      </c>
      <c r="I255" s="44">
        <f t="shared" si="38"/>
        <v>2636.43</v>
      </c>
      <c r="J255" s="44">
        <f>I255*G255</f>
        <v>5272.86</v>
      </c>
      <c r="K255" s="45">
        <f t="shared" si="37"/>
        <v>6.4567956045308121E-3</v>
      </c>
      <c r="M255" s="130"/>
      <c r="N255" s="131">
        <f t="shared" si="40"/>
        <v>0</v>
      </c>
    </row>
    <row r="256" spans="1:14" s="4" customFormat="1" x14ac:dyDescent="0.25">
      <c r="A256" s="1"/>
      <c r="B256" s="41"/>
      <c r="C256" s="74"/>
      <c r="D256" s="81"/>
      <c r="E256" s="82"/>
      <c r="F256" s="48"/>
      <c r="G256" s="53"/>
      <c r="H256" s="44"/>
      <c r="I256" s="44"/>
      <c r="J256" s="44"/>
      <c r="K256" s="45"/>
      <c r="M256" s="132"/>
      <c r="N256" s="133"/>
    </row>
    <row r="257" spans="1:14" s="4" customFormat="1" x14ac:dyDescent="0.25">
      <c r="A257" s="1"/>
      <c r="B257" s="54">
        <v>12</v>
      </c>
      <c r="C257" s="34"/>
      <c r="D257" s="34"/>
      <c r="E257" s="35" t="s">
        <v>707</v>
      </c>
      <c r="F257" s="34"/>
      <c r="G257" s="36"/>
      <c r="H257" s="37"/>
      <c r="I257" s="37" t="s">
        <v>23</v>
      </c>
      <c r="J257" s="37">
        <f>SUM(J258:J263)</f>
        <v>15946.56</v>
      </c>
      <c r="K257" s="38">
        <f t="shared" ref="K257:K263" si="41">J257/$J$267</f>
        <v>1.95271026568858E-2</v>
      </c>
      <c r="M257" s="128" t="s">
        <v>23</v>
      </c>
      <c r="N257" s="129">
        <f>SUM(N258:N264)</f>
        <v>0</v>
      </c>
    </row>
    <row r="258" spans="1:14" s="4" customFormat="1" x14ac:dyDescent="0.25">
      <c r="A258" s="1"/>
      <c r="B258" s="41" t="s">
        <v>708</v>
      </c>
      <c r="C258" s="74" t="s">
        <v>709</v>
      </c>
      <c r="D258" s="81">
        <v>1</v>
      </c>
      <c r="E258" s="82" t="s">
        <v>710</v>
      </c>
      <c r="F258" s="48" t="s">
        <v>53</v>
      </c>
      <c r="G258" s="53">
        <v>96</v>
      </c>
      <c r="H258" s="44">
        <v>14.4</v>
      </c>
      <c r="I258" s="44"/>
      <c r="J258" s="44">
        <f>ROUND(G258*H258,2)</f>
        <v>1382.4</v>
      </c>
      <c r="K258" s="45">
        <f t="shared" si="41"/>
        <v>1.692795606881919E-3</v>
      </c>
      <c r="M258" s="130"/>
      <c r="N258" s="131">
        <f t="shared" ref="N258:N263" si="42">G258*M258</f>
        <v>0</v>
      </c>
    </row>
    <row r="259" spans="1:14" s="4" customFormat="1" ht="26.4" x14ac:dyDescent="0.25">
      <c r="A259" s="1"/>
      <c r="B259" s="41" t="s">
        <v>711</v>
      </c>
      <c r="C259" s="74" t="s">
        <v>709</v>
      </c>
      <c r="D259" s="81">
        <v>2</v>
      </c>
      <c r="E259" s="82" t="s">
        <v>712</v>
      </c>
      <c r="F259" s="48" t="s">
        <v>53</v>
      </c>
      <c r="G259" s="53">
        <v>96</v>
      </c>
      <c r="H259" s="44">
        <v>22.5</v>
      </c>
      <c r="I259" s="44"/>
      <c r="J259" s="44">
        <f t="shared" ref="J259:J263" si="43">ROUND(G259*H259,2)</f>
        <v>2160</v>
      </c>
      <c r="K259" s="45">
        <f t="shared" si="41"/>
        <v>2.6449931357529982E-3</v>
      </c>
      <c r="M259" s="130"/>
      <c r="N259" s="131">
        <f t="shared" si="42"/>
        <v>0</v>
      </c>
    </row>
    <row r="260" spans="1:14" s="4" customFormat="1" ht="26.4" x14ac:dyDescent="0.25">
      <c r="A260" s="1"/>
      <c r="B260" s="41" t="s">
        <v>713</v>
      </c>
      <c r="C260" s="74" t="s">
        <v>709</v>
      </c>
      <c r="D260" s="81">
        <v>3</v>
      </c>
      <c r="E260" s="82" t="s">
        <v>714</v>
      </c>
      <c r="F260" s="48" t="s">
        <v>53</v>
      </c>
      <c r="G260" s="53">
        <v>96</v>
      </c>
      <c r="H260" s="44">
        <v>21.06</v>
      </c>
      <c r="I260" s="44"/>
      <c r="J260" s="44">
        <f t="shared" si="43"/>
        <v>2021.76</v>
      </c>
      <c r="K260" s="45">
        <f t="shared" si="41"/>
        <v>2.4757135750648066E-3</v>
      </c>
      <c r="M260" s="130"/>
      <c r="N260" s="131">
        <f t="shared" si="42"/>
        <v>0</v>
      </c>
    </row>
    <row r="261" spans="1:14" s="4" customFormat="1" ht="26.4" x14ac:dyDescent="0.25">
      <c r="A261" s="1"/>
      <c r="B261" s="41" t="s">
        <v>715</v>
      </c>
      <c r="C261" s="74" t="s">
        <v>709</v>
      </c>
      <c r="D261" s="81">
        <v>4</v>
      </c>
      <c r="E261" s="82" t="s">
        <v>716</v>
      </c>
      <c r="F261" s="48" t="s">
        <v>53</v>
      </c>
      <c r="G261" s="53">
        <v>96</v>
      </c>
      <c r="H261" s="44">
        <v>33.11</v>
      </c>
      <c r="I261" s="44"/>
      <c r="J261" s="44">
        <f t="shared" si="43"/>
        <v>3178.56</v>
      </c>
      <c r="K261" s="45">
        <f t="shared" si="41"/>
        <v>3.8922543433236342E-3</v>
      </c>
      <c r="M261" s="130"/>
      <c r="N261" s="131">
        <f t="shared" si="42"/>
        <v>0</v>
      </c>
    </row>
    <row r="262" spans="1:14" s="4" customFormat="1" x14ac:dyDescent="0.25">
      <c r="A262" s="1"/>
      <c r="B262" s="41" t="s">
        <v>717</v>
      </c>
      <c r="C262" s="74" t="s">
        <v>709</v>
      </c>
      <c r="D262" s="81">
        <v>5</v>
      </c>
      <c r="E262" s="82" t="s">
        <v>718</v>
      </c>
      <c r="F262" s="48" t="s">
        <v>53</v>
      </c>
      <c r="G262" s="53">
        <v>96</v>
      </c>
      <c r="H262" s="44">
        <v>33.11</v>
      </c>
      <c r="I262" s="44"/>
      <c r="J262" s="44">
        <f t="shared" si="43"/>
        <v>3178.56</v>
      </c>
      <c r="K262" s="45">
        <f t="shared" si="41"/>
        <v>3.8922543433236342E-3</v>
      </c>
      <c r="M262" s="130"/>
      <c r="N262" s="131">
        <f t="shared" si="42"/>
        <v>0</v>
      </c>
    </row>
    <row r="263" spans="1:14" s="4" customFormat="1" x14ac:dyDescent="0.25">
      <c r="A263" s="1"/>
      <c r="B263" s="41" t="s">
        <v>719</v>
      </c>
      <c r="C263" s="74" t="s">
        <v>709</v>
      </c>
      <c r="D263" s="81">
        <v>6</v>
      </c>
      <c r="E263" s="82" t="s">
        <v>720</v>
      </c>
      <c r="F263" s="48" t="s">
        <v>53</v>
      </c>
      <c r="G263" s="53">
        <v>96</v>
      </c>
      <c r="H263" s="44">
        <v>41.93</v>
      </c>
      <c r="I263" s="44"/>
      <c r="J263" s="44">
        <f t="shared" si="43"/>
        <v>4025.28</v>
      </c>
      <c r="K263" s="45">
        <f t="shared" si="41"/>
        <v>4.9290916525388103E-3</v>
      </c>
      <c r="M263" s="130"/>
      <c r="N263" s="131">
        <f t="shared" si="42"/>
        <v>0</v>
      </c>
    </row>
    <row r="264" spans="1:14" s="4" customFormat="1" x14ac:dyDescent="0.25">
      <c r="A264" s="1"/>
      <c r="B264" s="41"/>
      <c r="C264" s="74"/>
      <c r="D264" s="81"/>
      <c r="E264" s="82"/>
      <c r="F264" s="48"/>
      <c r="G264" s="53"/>
      <c r="H264" s="44"/>
      <c r="I264" s="44"/>
      <c r="J264" s="44"/>
      <c r="K264" s="45"/>
      <c r="M264" s="132"/>
      <c r="N264" s="133"/>
    </row>
    <row r="265" spans="1:14" ht="13.8" x14ac:dyDescent="0.25">
      <c r="A265" s="1"/>
      <c r="B265" s="88"/>
      <c r="C265" s="89"/>
      <c r="D265" s="89"/>
      <c r="E265" s="90"/>
      <c r="F265" s="91"/>
      <c r="G265" s="92"/>
      <c r="H265" s="92"/>
      <c r="I265" s="93"/>
      <c r="J265" s="94"/>
      <c r="K265" s="94"/>
      <c r="M265" s="138"/>
      <c r="N265" s="139"/>
    </row>
    <row r="266" spans="1:14" ht="13.8" customHeight="1" x14ac:dyDescent="0.25">
      <c r="A266" s="1"/>
      <c r="B266" s="95"/>
      <c r="C266" s="96"/>
      <c r="D266" s="96"/>
      <c r="E266" s="96"/>
      <c r="F266" s="96"/>
      <c r="G266" s="96"/>
      <c r="H266" s="96"/>
      <c r="I266" s="96"/>
      <c r="J266" s="96"/>
      <c r="K266" s="97"/>
      <c r="M266" s="154"/>
      <c r="N266" s="155"/>
    </row>
    <row r="267" spans="1:14" ht="13.8" x14ac:dyDescent="0.25">
      <c r="A267" s="1"/>
      <c r="B267" s="98" t="s">
        <v>721</v>
      </c>
      <c r="C267" s="99"/>
      <c r="D267" s="99"/>
      <c r="E267" s="100"/>
      <c r="F267" s="91"/>
      <c r="G267" s="92"/>
      <c r="H267" s="92"/>
      <c r="I267" s="93"/>
      <c r="J267" s="101">
        <f>J244+J240+J233+J202+J174+J159+J133+J104+J50+J42+J10+J257</f>
        <v>816637.28000000026</v>
      </c>
      <c r="K267" s="45">
        <f>J267/$J$267</f>
        <v>1</v>
      </c>
      <c r="M267" s="140" t="s">
        <v>735</v>
      </c>
      <c r="N267" s="141">
        <f>N244+N240+N233+N202+N174+N159+N133+N104+N50+N42+N10+N257</f>
        <v>0</v>
      </c>
    </row>
    <row r="268" spans="1:14" ht="13.8" customHeight="1" thickBot="1" x14ac:dyDescent="0.3">
      <c r="A268" s="5"/>
      <c r="B268" s="102"/>
      <c r="C268" s="102"/>
      <c r="D268" s="102"/>
      <c r="E268" s="102"/>
      <c r="F268" s="102"/>
      <c r="G268" s="102"/>
      <c r="H268" s="102"/>
      <c r="I268" s="102"/>
      <c r="J268" s="102"/>
      <c r="K268" s="102"/>
      <c r="M268" s="152"/>
      <c r="N268" s="153"/>
    </row>
    <row r="269" spans="1:14" ht="15.6" x14ac:dyDescent="0.25">
      <c r="A269" s="5"/>
      <c r="B269" s="25"/>
      <c r="C269" s="103"/>
      <c r="D269" s="103"/>
      <c r="E269" s="103"/>
      <c r="F269" s="104"/>
      <c r="G269" s="104"/>
      <c r="H269" s="104"/>
      <c r="I269" s="104"/>
      <c r="J269" s="104"/>
      <c r="K269" s="25"/>
    </row>
    <row r="270" spans="1:14" ht="13.8" x14ac:dyDescent="0.25">
      <c r="A270" s="5"/>
      <c r="B270" s="25"/>
      <c r="C270" s="103"/>
      <c r="D270" s="103"/>
      <c r="E270" s="103"/>
      <c r="F270" s="105"/>
      <c r="G270" s="105"/>
      <c r="H270" s="106" t="s">
        <v>722</v>
      </c>
      <c r="I270" s="106"/>
      <c r="J270" s="106"/>
      <c r="K270" s="103"/>
    </row>
    <row r="271" spans="1:14" ht="13.8" x14ac:dyDescent="0.25">
      <c r="A271" s="5"/>
      <c r="B271" s="25"/>
      <c r="C271" s="107"/>
      <c r="D271" s="107"/>
      <c r="E271" s="107"/>
      <c r="F271" s="105"/>
      <c r="G271" s="105"/>
      <c r="H271" s="108" t="s">
        <v>723</v>
      </c>
      <c r="I271" s="108"/>
      <c r="J271" s="108"/>
      <c r="K271" s="103"/>
    </row>
    <row r="272" spans="1:14" ht="13.8" x14ac:dyDescent="0.25">
      <c r="A272" s="5"/>
      <c r="B272" s="25"/>
      <c r="C272" s="107"/>
      <c r="D272" s="107"/>
      <c r="E272" s="107"/>
      <c r="F272" s="105"/>
      <c r="G272" s="105"/>
      <c r="H272" s="103"/>
      <c r="I272" s="103"/>
      <c r="J272" s="103"/>
      <c r="K272" s="103"/>
    </row>
    <row r="273" spans="1:11" ht="14.4" thickBot="1" x14ac:dyDescent="0.3">
      <c r="A273" s="109"/>
      <c r="B273" s="142"/>
      <c r="C273" s="143"/>
      <c r="D273" s="143"/>
      <c r="E273" s="143"/>
      <c r="F273" s="143"/>
      <c r="G273" s="143"/>
      <c r="H273" s="144"/>
      <c r="I273" s="144"/>
      <c r="J273" s="144"/>
      <c r="K273" s="145"/>
    </row>
    <row r="274" spans="1:11" ht="15.6" x14ac:dyDescent="0.3">
      <c r="A274" s="109"/>
      <c r="B274" s="146" t="s">
        <v>743</v>
      </c>
      <c r="C274" s="147"/>
      <c r="D274" s="147"/>
      <c r="E274" s="147"/>
      <c r="F274" s="147"/>
      <c r="G274" s="147"/>
      <c r="H274" s="147"/>
      <c r="I274" s="147"/>
      <c r="J274" s="147"/>
      <c r="K274" s="148"/>
    </row>
    <row r="275" spans="1:11" ht="13.8" x14ac:dyDescent="0.25">
      <c r="A275" s="109"/>
      <c r="B275" s="149" t="s">
        <v>736</v>
      </c>
      <c r="C275" s="120"/>
      <c r="D275" s="120"/>
      <c r="E275" s="156"/>
      <c r="F275" s="156"/>
      <c r="G275" s="156"/>
      <c r="H275" s="156"/>
      <c r="I275" s="156"/>
      <c r="J275" s="156"/>
      <c r="K275" s="157"/>
    </row>
    <row r="276" spans="1:11" ht="13.8" customHeight="1" x14ac:dyDescent="0.25">
      <c r="A276" s="109"/>
      <c r="B276" s="149" t="s">
        <v>737</v>
      </c>
      <c r="C276" s="120"/>
      <c r="D276" s="120"/>
      <c r="E276" s="158"/>
      <c r="F276" s="158"/>
      <c r="G276" s="158"/>
      <c r="H276" s="158"/>
      <c r="I276" s="158"/>
      <c r="J276" s="158"/>
      <c r="K276" s="159"/>
    </row>
    <row r="277" spans="1:11" ht="14.4" customHeight="1" thickBot="1" x14ac:dyDescent="0.3">
      <c r="A277" s="115"/>
      <c r="B277" s="149" t="s">
        <v>738</v>
      </c>
      <c r="C277" s="120"/>
      <c r="D277" s="120"/>
      <c r="E277" s="160"/>
      <c r="F277" s="161"/>
      <c r="G277" s="161"/>
      <c r="H277" s="161"/>
      <c r="I277" s="161"/>
      <c r="J277" s="161"/>
      <c r="K277" s="162"/>
    </row>
    <row r="278" spans="1:11" ht="13.8" customHeight="1" x14ac:dyDescent="0.25">
      <c r="A278" s="7"/>
      <c r="B278" s="149" t="s">
        <v>739</v>
      </c>
      <c r="C278" s="120"/>
      <c r="D278" s="120"/>
      <c r="E278" s="160"/>
      <c r="F278" s="161"/>
      <c r="G278" s="161"/>
      <c r="H278" s="161"/>
      <c r="I278" s="161"/>
      <c r="J278" s="161"/>
      <c r="K278" s="162"/>
    </row>
    <row r="279" spans="1:11" ht="13.8" customHeight="1" x14ac:dyDescent="0.25">
      <c r="A279" s="7"/>
      <c r="B279" s="149" t="s">
        <v>740</v>
      </c>
      <c r="C279" s="120"/>
      <c r="D279" s="120"/>
      <c r="E279" s="160"/>
      <c r="F279" s="161"/>
      <c r="G279" s="161"/>
      <c r="H279" s="161"/>
      <c r="I279" s="161"/>
      <c r="J279" s="161"/>
      <c r="K279" s="162"/>
    </row>
    <row r="280" spans="1:11" ht="13.8" customHeight="1" x14ac:dyDescent="0.25">
      <c r="A280" s="7"/>
      <c r="B280" s="149" t="s">
        <v>741</v>
      </c>
      <c r="C280" s="120"/>
      <c r="D280" s="120"/>
      <c r="E280" s="160"/>
      <c r="F280" s="161"/>
      <c r="G280" s="161"/>
      <c r="H280" s="161"/>
      <c r="I280" s="161"/>
      <c r="J280" s="161"/>
      <c r="K280" s="162"/>
    </row>
    <row r="281" spans="1:11" ht="14.4" thickBot="1" x14ac:dyDescent="0.3">
      <c r="A281" s="7"/>
      <c r="B281" s="150" t="s">
        <v>742</v>
      </c>
      <c r="C281" s="151"/>
      <c r="D281" s="151"/>
      <c r="E281" s="163"/>
      <c r="F281" s="164"/>
      <c r="G281" s="164"/>
      <c r="H281" s="164"/>
      <c r="I281" s="164"/>
      <c r="J281" s="164"/>
      <c r="K281" s="165"/>
    </row>
    <row r="282" spans="1:11" x14ac:dyDescent="0.25">
      <c r="A282" s="7"/>
    </row>
    <row r="283" spans="1:11" ht="13.8" x14ac:dyDescent="0.25">
      <c r="A283" s="7"/>
      <c r="D283" s="112"/>
      <c r="E283" s="113"/>
    </row>
    <row r="284" spans="1:11" x14ac:dyDescent="0.25">
      <c r="A284" s="7"/>
      <c r="E284" s="114"/>
      <c r="H284" s="116"/>
      <c r="I284" s="116"/>
      <c r="J284" s="117"/>
      <c r="K284" s="117"/>
    </row>
    <row r="285" spans="1:11" x14ac:dyDescent="0.25">
      <c r="A285" s="7"/>
      <c r="E285" s="114"/>
      <c r="H285" s="116"/>
      <c r="I285" s="116"/>
      <c r="J285" s="117"/>
      <c r="K285" s="117"/>
    </row>
    <row r="286" spans="1:11" x14ac:dyDescent="0.25">
      <c r="E286" s="114"/>
      <c r="H286" s="116"/>
      <c r="I286" s="116"/>
      <c r="J286" s="117"/>
      <c r="K286" s="117"/>
    </row>
    <row r="287" spans="1:11" x14ac:dyDescent="0.25">
      <c r="A287" s="7"/>
      <c r="E287" s="114"/>
      <c r="H287" s="116"/>
      <c r="I287" s="116"/>
      <c r="J287" s="117"/>
      <c r="K287" s="117"/>
    </row>
    <row r="288" spans="1:11" x14ac:dyDescent="0.25">
      <c r="A288" s="7"/>
      <c r="E288" s="114"/>
      <c r="H288" s="116"/>
      <c r="I288" s="116"/>
      <c r="J288" s="117"/>
      <c r="K288" s="117"/>
    </row>
    <row r="289" spans="1:11" x14ac:dyDescent="0.25">
      <c r="A289" s="7"/>
      <c r="E289" s="114"/>
      <c r="H289" s="116"/>
      <c r="I289" s="116"/>
      <c r="J289" s="117"/>
      <c r="K289" s="117"/>
    </row>
    <row r="290" spans="1:11" x14ac:dyDescent="0.25">
      <c r="A290" s="7"/>
      <c r="E290" s="114"/>
      <c r="H290" s="116"/>
      <c r="I290" s="116"/>
      <c r="J290" s="117"/>
      <c r="K290" s="117"/>
    </row>
    <row r="291" spans="1:11" x14ac:dyDescent="0.25">
      <c r="A291" s="7"/>
      <c r="E291" s="114"/>
      <c r="H291" s="116"/>
      <c r="I291" s="116"/>
      <c r="J291" s="117"/>
      <c r="K291" s="117"/>
    </row>
    <row r="292" spans="1:11" x14ac:dyDescent="0.25">
      <c r="A292" s="7"/>
      <c r="E292" s="114"/>
      <c r="H292" s="116"/>
      <c r="I292" s="116"/>
      <c r="J292" s="117"/>
      <c r="K292" s="117"/>
    </row>
    <row r="293" spans="1:11" x14ac:dyDescent="0.25">
      <c r="A293" s="7"/>
    </row>
    <row r="294" spans="1:11" x14ac:dyDescent="0.25">
      <c r="A294" s="7"/>
    </row>
    <row r="295" spans="1:11" x14ac:dyDescent="0.25">
      <c r="A295" s="7"/>
    </row>
    <row r="296" spans="1:11" x14ac:dyDescent="0.25">
      <c r="A296" s="7"/>
    </row>
  </sheetData>
  <sheetProtection algorithmName="SHA-512" hashValue="fVAsh10bUOT2yUMwbFTEMO0Ih8d+LAFQoyQk3CUfIVdQGe1lnmp05nSM5KNwXnmJgCps+mquWiGSaaDzXqfKfQ==" saltValue="/gtJhfKyc5Zauoi2RzIfAQ==" spinCount="100000" sheet="1" objects="1" scenarios="1" formatCells="0" formatColumns="0" formatRows="0" insertColumns="0" insertRows="0" insertHyperlinks="0" deleteColumns="0" deleteRows="0"/>
  <mergeCells count="53">
    <mergeCell ref="E280:K280"/>
    <mergeCell ref="E281:K281"/>
    <mergeCell ref="B274:K274"/>
    <mergeCell ref="M268:N268"/>
    <mergeCell ref="M266:N266"/>
    <mergeCell ref="B277:D277"/>
    <mergeCell ref="B278:D278"/>
    <mergeCell ref="B279:D279"/>
    <mergeCell ref="B280:D280"/>
    <mergeCell ref="B281:D281"/>
    <mergeCell ref="E275:K275"/>
    <mergeCell ref="E276:K276"/>
    <mergeCell ref="E277:K277"/>
    <mergeCell ref="E278:K278"/>
    <mergeCell ref="E279:K279"/>
    <mergeCell ref="N3:N4"/>
    <mergeCell ref="M3:M4"/>
    <mergeCell ref="M8:N8"/>
    <mergeCell ref="M2:N2"/>
    <mergeCell ref="B275:D275"/>
    <mergeCell ref="B276:D276"/>
    <mergeCell ref="M5:M6"/>
    <mergeCell ref="N5:N6"/>
    <mergeCell ref="F269:J269"/>
    <mergeCell ref="F270:G270"/>
    <mergeCell ref="H270:J270"/>
    <mergeCell ref="F271:G271"/>
    <mergeCell ref="H271:J271"/>
    <mergeCell ref="F272:G272"/>
    <mergeCell ref="B265:E265"/>
    <mergeCell ref="F265:I265"/>
    <mergeCell ref="B266:K266"/>
    <mergeCell ref="B267:E267"/>
    <mergeCell ref="F267:I267"/>
    <mergeCell ref="B268:K268"/>
    <mergeCell ref="B6:C6"/>
    <mergeCell ref="F6:I6"/>
    <mergeCell ref="J6:K6"/>
    <mergeCell ref="B8:B9"/>
    <mergeCell ref="C8:C9"/>
    <mergeCell ref="D8:D9"/>
    <mergeCell ref="E8:E9"/>
    <mergeCell ref="F8:J8"/>
    <mergeCell ref="C1:J1"/>
    <mergeCell ref="B2:K2"/>
    <mergeCell ref="B3:B5"/>
    <mergeCell ref="C3:E3"/>
    <mergeCell ref="F3:I4"/>
    <mergeCell ref="J3:K4"/>
    <mergeCell ref="C4:E4"/>
    <mergeCell ref="C5:E5"/>
    <mergeCell ref="F5:I5"/>
    <mergeCell ref="J5:K5"/>
  </mergeCells>
  <printOptions horizontalCentered="1"/>
  <pageMargins left="0.70866141732283472" right="0.43307086614173229" top="0.98425196850393704" bottom="0.78740157480314965" header="0" footer="0.11811023622047245"/>
  <pageSetup paperSize="9" scale="38" fitToHeight="0" orientation="portrait" r:id="rId1"/>
  <headerFooter alignWithMargins="0">
    <oddHeader>&amp;L&amp;G&amp;C&amp;G&amp;R&amp;G</oddHeader>
    <oddFooter>&amp;C&amp;G&amp;R&amp;P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5</vt:i4>
      </vt:variant>
    </vt:vector>
  </HeadingPairs>
  <TitlesOfParts>
    <vt:vector size="6" baseType="lpstr">
      <vt:lpstr>PLANILHA DE ORÇAMENTO</vt:lpstr>
      <vt:lpstr>'PLANILHA DE ORÇAMENTO'!Area_de_impressao</vt:lpstr>
      <vt:lpstr>'PLANILHA DE ORÇAMENTO'!cod_orc</vt:lpstr>
      <vt:lpstr>'PLANILHA DE ORÇAMENTO'!tipo_orc</vt:lpstr>
      <vt:lpstr>'PLANILHA DE ORÇAMENTO'!Titulos_de_impressao</vt:lpstr>
      <vt:lpstr>'PLANILHA DE ORÇAMENTO'!total_orc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rodrigo_depontes@outlook.com</dc:creator>
  <cp:lastModifiedBy>rodrigo_depontes@outlook.com</cp:lastModifiedBy>
  <cp:lastPrinted>2025-10-16T14:22:54Z</cp:lastPrinted>
  <dcterms:created xsi:type="dcterms:W3CDTF">2025-10-16T12:58:33Z</dcterms:created>
  <dcterms:modified xsi:type="dcterms:W3CDTF">2025-10-16T14:51:25Z</dcterms:modified>
</cp:coreProperties>
</file>